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8920" windowHeight="15840" activeTab="1"/>
  </bookViews>
  <sheets>
    <sheet name="Pokyny pro vyplnění" sheetId="11" r:id="rId1"/>
    <sheet name="Stavba" sheetId="1" r:id="rId2"/>
    <sheet name="VzorPolozky" sheetId="10" state="hidden" r:id="rId3"/>
    <sheet name="001 002 Pol" sheetId="12" r:id="rId4"/>
    <sheet name="002 Elektro Pol" sheetId="13" r:id="rId5"/>
  </sheets>
  <externalReferences>
    <externalReference r:id="rId6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'001 002 Pol'!$A$1:$X$48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53" i="13" l="1"/>
  <c r="G154" i="13"/>
  <c r="G141" i="13"/>
  <c r="G140" i="13"/>
  <c r="G139" i="13"/>
  <c r="G138" i="13"/>
  <c r="G137" i="13"/>
  <c r="G142" i="13" s="1"/>
  <c r="G144" i="13" s="1"/>
  <c r="G147" i="13" s="1"/>
  <c r="G150" i="13" s="1"/>
  <c r="G123" i="13"/>
  <c r="G124" i="13" s="1"/>
  <c r="G126" i="13" s="1"/>
  <c r="G129" i="13" s="1"/>
  <c r="G116" i="13"/>
  <c r="G117" i="13" s="1"/>
  <c r="G119" i="13" s="1"/>
  <c r="G107" i="13"/>
  <c r="G108" i="13"/>
  <c r="G109" i="13"/>
  <c r="G106" i="13"/>
  <c r="G110" i="13" s="1"/>
  <c r="G112" i="13" s="1"/>
  <c r="G99" i="13"/>
  <c r="G98" i="13"/>
  <c r="G97" i="13"/>
  <c r="G90" i="13"/>
  <c r="G89" i="13"/>
  <c r="G82" i="13"/>
  <c r="G81" i="13"/>
  <c r="G83" i="13" s="1"/>
  <c r="G85" i="13" s="1"/>
  <c r="G67" i="13"/>
  <c r="G66" i="13"/>
  <c r="G52" i="13"/>
  <c r="G53" i="13" s="1"/>
  <c r="G55" i="13" s="1"/>
  <c r="G58" i="13" s="1"/>
  <c r="G43" i="13"/>
  <c r="G44" i="13"/>
  <c r="G45" i="13"/>
  <c r="G42" i="13"/>
  <c r="G35" i="13"/>
  <c r="G36" i="13" s="1"/>
  <c r="G38" i="13" s="1"/>
  <c r="G27" i="13"/>
  <c r="G29" i="13" s="1"/>
  <c r="G31" i="13" s="1"/>
  <c r="G28" i="13"/>
  <c r="G20" i="13"/>
  <c r="G21" i="13" s="1"/>
  <c r="G23" i="13" s="1"/>
  <c r="G13" i="13"/>
  <c r="G12" i="13"/>
  <c r="G5" i="13"/>
  <c r="G4" i="13"/>
  <c r="I56" i="1"/>
  <c r="I55" i="1"/>
  <c r="I53" i="1"/>
  <c r="I52" i="1"/>
  <c r="I51" i="1"/>
  <c r="I50" i="1"/>
  <c r="I49" i="1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11" i="12"/>
  <c r="I11" i="12"/>
  <c r="G12" i="12"/>
  <c r="I12" i="12"/>
  <c r="K12" i="12"/>
  <c r="K11" i="12" s="1"/>
  <c r="M12" i="12"/>
  <c r="M11" i="12" s="1"/>
  <c r="O12" i="12"/>
  <c r="O11" i="12" s="1"/>
  <c r="Q12" i="12"/>
  <c r="Q11" i="12" s="1"/>
  <c r="V12" i="12"/>
  <c r="V11" i="12" s="1"/>
  <c r="G14" i="12"/>
  <c r="I14" i="12"/>
  <c r="K14" i="12"/>
  <c r="M14" i="12"/>
  <c r="G15" i="12"/>
  <c r="I15" i="12"/>
  <c r="K15" i="12"/>
  <c r="M15" i="12"/>
  <c r="O15" i="12"/>
  <c r="O14" i="12" s="1"/>
  <c r="Q15" i="12"/>
  <c r="Q14" i="12" s="1"/>
  <c r="V15" i="12"/>
  <c r="V14" i="12" s="1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G19" i="12"/>
  <c r="G20" i="12"/>
  <c r="I20" i="12"/>
  <c r="I19" i="12" s="1"/>
  <c r="K20" i="12"/>
  <c r="K19" i="12" s="1"/>
  <c r="M20" i="12"/>
  <c r="M19" i="12" s="1"/>
  <c r="O20" i="12"/>
  <c r="O19" i="12" s="1"/>
  <c r="Q20" i="12"/>
  <c r="Q19" i="12" s="1"/>
  <c r="V20" i="12"/>
  <c r="V19" i="12" s="1"/>
  <c r="G22" i="12"/>
  <c r="I22" i="12"/>
  <c r="K22" i="12"/>
  <c r="G23" i="12"/>
  <c r="I23" i="12"/>
  <c r="K23" i="12"/>
  <c r="M23" i="12"/>
  <c r="M22" i="12" s="1"/>
  <c r="O23" i="12"/>
  <c r="O22" i="12" s="1"/>
  <c r="Q23" i="12"/>
  <c r="Q22" i="12" s="1"/>
  <c r="V23" i="12"/>
  <c r="V22" i="12" s="1"/>
  <c r="I24" i="12"/>
  <c r="K24" i="12"/>
  <c r="O24" i="12"/>
  <c r="I25" i="12"/>
  <c r="K25" i="12"/>
  <c r="O25" i="12"/>
  <c r="Q25" i="12"/>
  <c r="Q24" i="12" s="1"/>
  <c r="V25" i="12"/>
  <c r="V24" i="12" s="1"/>
  <c r="G27" i="12"/>
  <c r="I27" i="12"/>
  <c r="K27" i="12"/>
  <c r="M27" i="12"/>
  <c r="O27" i="12"/>
  <c r="Q27" i="12"/>
  <c r="V27" i="12"/>
  <c r="G30" i="12"/>
  <c r="I30" i="12"/>
  <c r="K30" i="12"/>
  <c r="M30" i="12"/>
  <c r="O30" i="12"/>
  <c r="Q30" i="12"/>
  <c r="V30" i="12"/>
  <c r="K33" i="12"/>
  <c r="O33" i="12"/>
  <c r="Q33" i="12"/>
  <c r="V33" i="12"/>
  <c r="G34" i="12"/>
  <c r="G33" i="12" s="1"/>
  <c r="I34" i="12"/>
  <c r="I33" i="12" s="1"/>
  <c r="K34" i="12"/>
  <c r="O34" i="12"/>
  <c r="Q34" i="12"/>
  <c r="V34" i="12"/>
  <c r="O35" i="12"/>
  <c r="Q35" i="12"/>
  <c r="V35" i="12"/>
  <c r="G36" i="12"/>
  <c r="G35" i="12" s="1"/>
  <c r="I36" i="12"/>
  <c r="I35" i="12" s="1"/>
  <c r="K36" i="12"/>
  <c r="K35" i="12" s="1"/>
  <c r="M36" i="12"/>
  <c r="M35" i="12" s="1"/>
  <c r="O36" i="12"/>
  <c r="Q36" i="12"/>
  <c r="V36" i="12"/>
  <c r="AE38" i="12"/>
  <c r="F40" i="1" s="1"/>
  <c r="I20" i="1"/>
  <c r="I19" i="1"/>
  <c r="I17" i="1"/>
  <c r="I16" i="1"/>
  <c r="C131" i="13" l="1"/>
  <c r="G100" i="13"/>
  <c r="G102" i="13" s="1"/>
  <c r="G91" i="13"/>
  <c r="G93" i="13" s="1"/>
  <c r="G68" i="13"/>
  <c r="G70" i="13" s="1"/>
  <c r="G73" i="13" s="1"/>
  <c r="G76" i="13" s="1"/>
  <c r="G46" i="13"/>
  <c r="G48" i="13" s="1"/>
  <c r="G6" i="13"/>
  <c r="G8" i="13" s="1"/>
  <c r="F39" i="1"/>
  <c r="F41" i="1"/>
  <c r="G14" i="13"/>
  <c r="G16" i="13" s="1"/>
  <c r="G61" i="13"/>
  <c r="G133" i="13"/>
  <c r="M34" i="12"/>
  <c r="M33" i="12" s="1"/>
  <c r="J28" i="1"/>
  <c r="J26" i="1"/>
  <c r="G38" i="1"/>
  <c r="F38" i="1"/>
  <c r="J23" i="1"/>
  <c r="J24" i="1"/>
  <c r="J25" i="1"/>
  <c r="J27" i="1"/>
  <c r="E24" i="1"/>
  <c r="E26" i="1"/>
  <c r="G156" i="13" l="1"/>
  <c r="F25" i="12" s="1"/>
  <c r="G25" i="12" s="1"/>
  <c r="G24" i="12" s="1"/>
  <c r="G38" i="12" s="1"/>
  <c r="F42" i="1"/>
  <c r="M25" i="12" l="1"/>
  <c r="M24" i="12" s="1"/>
  <c r="AF38" i="12"/>
  <c r="G41" i="1" s="1"/>
  <c r="H41" i="1" s="1"/>
  <c r="I41" i="1" s="1"/>
  <c r="I54" i="1"/>
  <c r="G23" i="1"/>
  <c r="A23" i="1" s="1"/>
  <c r="G40" i="1" l="1"/>
  <c r="H40" i="1" s="1"/>
  <c r="I40" i="1" s="1"/>
  <c r="G39" i="1"/>
  <c r="I18" i="1"/>
  <c r="I21" i="1" s="1"/>
  <c r="I57" i="1"/>
  <c r="G24" i="1"/>
  <c r="A24" i="1"/>
  <c r="H39" i="1" l="1"/>
  <c r="H42" i="1" s="1"/>
  <c r="G42" i="1"/>
  <c r="J49" i="1"/>
  <c r="J54" i="1"/>
  <c r="J51" i="1"/>
  <c r="J53" i="1"/>
  <c r="J52" i="1"/>
  <c r="J55" i="1"/>
  <c r="J56" i="1"/>
  <c r="J50" i="1"/>
  <c r="I39" i="1" l="1"/>
  <c r="I42" i="1" s="1"/>
  <c r="J41" i="1" s="1"/>
  <c r="G25" i="1"/>
  <c r="G28" i="1"/>
  <c r="J57" i="1"/>
  <c r="J40" i="1" l="1"/>
  <c r="J39" i="1"/>
  <c r="J42" i="1" s="1"/>
  <c r="A25" i="1"/>
  <c r="A26" i="1" l="1"/>
  <c r="G26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Manda Libor, DiS.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<sst xmlns="http://schemas.openxmlformats.org/spreadsheetml/2006/main" count="580" uniqueCount="259">
  <si>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</si>
  <si>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</si>
  <si>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</si>
  <si>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</si>
  <si>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</si>
  <si>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</si>
  <si>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</si>
  <si>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</si>
  <si>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</si>
  <si>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</si>
  <si>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</si>
  <si>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</si>
  <si>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</si>
  <si>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</si>
  <si>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</si>
  <si>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</si>
  <si>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</si>
  <si>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</si>
  <si>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</si>
  <si>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</si>
  <si>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</si>
  <si>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</si>
  <si>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</si>
  <si>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</si>
  <si>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</si>
  <si>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</si>
  <si>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</si>
  <si>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</si>
  <si>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</si>
  <si>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</si>
  <si>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</si>
  <si>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</si>
  <si>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</si>
  <si>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</si>
  <si>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</si>
  <si>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</si>
  <si>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</si>
  <si>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</si>
  <si>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</si>
  <si>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</si>
  <si>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</si>
  <si>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</si>
  <si>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</si>
  <si>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002</t>
  </si>
  <si>
    <t>Obnova Panského domu - neuznatelné náklady</t>
  </si>
  <si>
    <t>001</t>
  </si>
  <si>
    <t>Panský dům - východní fasáda v zahradě Panského domu</t>
  </si>
  <si>
    <t>Objekt:</t>
  </si>
  <si>
    <t>Rozpočet:</t>
  </si>
  <si>
    <t>009</t>
  </si>
  <si>
    <t>Obnova Panského domu č.p. 77 (fasády, výplně otvorů)</t>
  </si>
  <si>
    <t>MĚSTO UHERSKÝ BROD</t>
  </si>
  <si>
    <t>Masarykovo nám.100</t>
  </si>
  <si>
    <t>Uherský Brod</t>
  </si>
  <si>
    <t>68817</t>
  </si>
  <si>
    <t>00291463</t>
  </si>
  <si>
    <t>Stavba</t>
  </si>
  <si>
    <t>Celkem za stavbu</t>
  </si>
  <si>
    <t>CZK</t>
  </si>
  <si>
    <t>Rekapitulace dílů</t>
  </si>
  <si>
    <t>Typ dílu</t>
  </si>
  <si>
    <t>94</t>
  </si>
  <si>
    <t>Lešení a stavební výtahy</t>
  </si>
  <si>
    <t>95</t>
  </si>
  <si>
    <t>Dokončovací konstrukce na pozemních stavbách</t>
  </si>
  <si>
    <t>721</t>
  </si>
  <si>
    <t>Vnitřní kanalizace</t>
  </si>
  <si>
    <t>767</t>
  </si>
  <si>
    <t>Konstrukce zámečnické</t>
  </si>
  <si>
    <t>772</t>
  </si>
  <si>
    <t>Kamenné  dlažby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</si>
  <si>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</si>
  <si>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</si>
  <si>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</si>
  <si>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</si>
  <si>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</si>
  <si>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</si>
  <si>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</si>
  <si>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</si>
  <si>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</si>
  <si>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</si>
  <si>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</si>
  <si>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</si>
  <si>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</si>
  <si>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</si>
  <si>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</si>
  <si>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</si>
  <si>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</si>
  <si>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</si>
  <si>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</si>
  <si>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</si>
  <si>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</si>
  <si>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</si>
  <si>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</si>
  <si>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</si>
  <si>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</si>
  <si>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</si>
  <si>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</si>
  <si>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</si>
  <si>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</si>
  <si>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</si>
  <si>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</si>
  <si>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941941191RT3</t>
  </si>
  <si>
    <t>Příplatek za každý měsíc použití lešení k pol.1031  lešení pronajaté</t>
  </si>
  <si>
    <t>m2</t>
  </si>
  <si>
    <t>RTS 18/ I</t>
  </si>
  <si>
    <t>Práce</t>
  </si>
  <si>
    <t>POL1_1</t>
  </si>
  <si>
    <t>2 měsíce : 480*2,2</t>
  </si>
  <si>
    <t>VV</t>
  </si>
  <si>
    <t>952901114R00</t>
  </si>
  <si>
    <t>Vyčištění budov o výšce podlaží nad 4 m</t>
  </si>
  <si>
    <t>RTS 19/ II</t>
  </si>
  <si>
    <t>východní fasáda : 44*2</t>
  </si>
  <si>
    <t>721242115R00</t>
  </si>
  <si>
    <t>Lapač střešních splavenin litinový DN 100</t>
  </si>
  <si>
    <t>kus</t>
  </si>
  <si>
    <t>POL1_</t>
  </si>
  <si>
    <t>721242803R00</t>
  </si>
  <si>
    <t>Demontáž lapače střešních splavenin DN 100</t>
  </si>
  <si>
    <t>721300932R00</t>
  </si>
  <si>
    <t>Pročištění připojovacího potrubí šikmého do DN 110</t>
  </si>
  <si>
    <t>m</t>
  </si>
  <si>
    <t>721300942R00</t>
  </si>
  <si>
    <t>Pročistění lapačů střešních splavenin</t>
  </si>
  <si>
    <t>7670149 PC</t>
  </si>
  <si>
    <t>61/Z Dvířka elektrorozvaděče</t>
  </si>
  <si>
    <t>Vlastní</t>
  </si>
  <si>
    <t>Indiv</t>
  </si>
  <si>
    <t>Ocelová mřížka otevíravá pro elektrorozvaděč, vč. rámu a pantu</t>
  </si>
  <si>
    <t>POP</t>
  </si>
  <si>
    <t>7720120 PC</t>
  </si>
  <si>
    <t>Vypracování závěrečné restaurátorské zprávy po restaurování kamených prvků</t>
  </si>
  <si>
    <t>komplet</t>
  </si>
  <si>
    <t>M21_EL.NO</t>
  </si>
  <si>
    <t>Elektroinstalace</t>
  </si>
  <si>
    <t>M21_HRM_001</t>
  </si>
  <si>
    <t>Demontáž hromosvodu vč. podpěr</t>
  </si>
  <si>
    <t>Demontáž pro zpětné použití</t>
  </si>
  <si>
    <t>3 ks svodů : 3*10</t>
  </si>
  <si>
    <t>M21_HRM_002</t>
  </si>
  <si>
    <t>Montáž hromosvodu vč. podpěr</t>
  </si>
  <si>
    <t>typovéh podpěry po  á1m.</t>
  </si>
  <si>
    <t>Odkaz na mn. položky pořadí 10 : 30,00000</t>
  </si>
  <si>
    <t>005124010R</t>
  </si>
  <si>
    <t>Koordinační činnost</t>
  </si>
  <si>
    <t>Soubor</t>
  </si>
  <si>
    <t>VRN</t>
  </si>
  <si>
    <t>POL99_8</t>
  </si>
  <si>
    <t>005211040R</t>
  </si>
  <si>
    <t xml:space="preserve">Užívání veřejných ploch a prostranství  </t>
  </si>
  <si>
    <t>SUM</t>
  </si>
  <si>
    <t>Poznámky uchazeče k zadání</t>
  </si>
  <si>
    <t>POPUZIV</t>
  </si>
  <si>
    <t>END</t>
  </si>
  <si>
    <t>C21M - Elektromontáže</t>
  </si>
  <si>
    <t>01 - Trubková vedení, krabice, svorkovnice\Instalační krabice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</si>
  <si>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</si>
  <si>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</si>
  <si>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</si>
  <si>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</si>
  <si>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</si>
  <si>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</si>
  <si>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</si>
  <si>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210010301</t>
  </si>
  <si>
    <t>krab.přístrojová  KP 68</t>
  </si>
  <si>
    <t>ks</t>
  </si>
  <si>
    <t>210010311</t>
  </si>
  <si>
    <t>krab.odbočná s víčkem KR 68</t>
  </si>
  <si>
    <t>Celkem za skupinu:</t>
  </si>
  <si>
    <t>01 - Trubková vedení, krabice, svorkovnice\Instalační trubky</t>
  </si>
  <si>
    <t>210010004</t>
  </si>
  <si>
    <t>trubka tuhá 4016</t>
  </si>
  <si>
    <t>210010005</t>
  </si>
  <si>
    <t>trubka ohebná MONOFLEX 1216</t>
  </si>
  <si>
    <t>02 - Ocelové konstrukce pro vnitřní rozvod, přístr\Různé</t>
  </si>
  <si>
    <t>210020531</t>
  </si>
  <si>
    <t>vrtání přes klenby         l =1,3m</t>
  </si>
  <si>
    <t>08 - Vodiče, šnůry a kabely měděné\Pod omítkou, na omítku</t>
  </si>
  <si>
    <t/>
  </si>
  <si>
    <t>kabel CYKY - J 4 x 1,5 mm2</t>
  </si>
  <si>
    <t>210800106</t>
  </si>
  <si>
    <t>kabel CYKY - J 3 x1,5 mm2</t>
  </si>
  <si>
    <t>10 - Ukončení vodičů, soubory pro kabely\Ukončení kabelu smrštovací záklopkou</t>
  </si>
  <si>
    <t>210100251</t>
  </si>
  <si>
    <t>ukonč.kab.smršt.zákl.do 4x10 mm2</t>
  </si>
  <si>
    <t>11 - Spínací, spouštěcí a regulační ústrojí\Spínače</t>
  </si>
  <si>
    <t>210110001</t>
  </si>
  <si>
    <t xml:space="preserve">spinač č.1 pod omítku, barva bílá, </t>
  </si>
  <si>
    <t>210110002</t>
  </si>
  <si>
    <t>přepínač č.6 pod omítku, barva bílá</t>
  </si>
  <si>
    <t>210110004</t>
  </si>
  <si>
    <t>přepínač č.7 pod omítku, barva bílá</t>
  </si>
  <si>
    <t>210110003</t>
  </si>
  <si>
    <t>pohybové čidlo</t>
  </si>
  <si>
    <t>20 - Svítidla a osvětlovací zařízení\SvítidlaLED</t>
  </si>
  <si>
    <t>210202007</t>
  </si>
  <si>
    <t>montáž svítidel LED</t>
  </si>
  <si>
    <t>Celkem za ceník:</t>
  </si>
  <si>
    <t>C801-3 - Stavební práce - výseky, kapsy, rýhy</t>
  </si>
  <si>
    <t>Vysekání rýh</t>
  </si>
  <si>
    <t>97402-9134</t>
  </si>
  <si>
    <t>sádra bílá 30kg bal.</t>
  </si>
  <si>
    <t>t</t>
  </si>
  <si>
    <t>97402-9144</t>
  </si>
  <si>
    <t>řezání rýh ve zdivu cihelném hl. do 20 mm š do20 mm</t>
  </si>
  <si>
    <t>Materiály</t>
  </si>
  <si>
    <t>CU vodiče\CYKY-J</t>
  </si>
  <si>
    <t>O 1</t>
  </si>
  <si>
    <t>02941</t>
  </si>
  <si>
    <t>CYKY-J 3 x 1,5 mm2</t>
  </si>
  <si>
    <t>O 2</t>
  </si>
  <si>
    <t>02944</t>
  </si>
  <si>
    <t>CYKY-J 4 x 1,5  mm2</t>
  </si>
  <si>
    <t>Instalační krabice</t>
  </si>
  <si>
    <t>00302</t>
  </si>
  <si>
    <t>krabice pod omítku KP 68</t>
  </si>
  <si>
    <t>00306</t>
  </si>
  <si>
    <t>krabice pod omítku KR 68</t>
  </si>
  <si>
    <t>Instalační trubky, hadice</t>
  </si>
  <si>
    <t>00203</t>
  </si>
  <si>
    <t>trubka ohebná instal. 1216</t>
  </si>
  <si>
    <t>00204</t>
  </si>
  <si>
    <t>O 3</t>
  </si>
  <si>
    <t>00205</t>
  </si>
  <si>
    <t>úchytky k trubkám, oblouky, kolena</t>
  </si>
  <si>
    <t>Spínače, přepínače</t>
  </si>
  <si>
    <t>00700</t>
  </si>
  <si>
    <t xml:space="preserve">spinač č.1 pod omítku, barva bílá </t>
  </si>
  <si>
    <t>00812</t>
  </si>
  <si>
    <t>přepínač č. 6 pod omítku</t>
  </si>
  <si>
    <t>00813</t>
  </si>
  <si>
    <t>přepínač č.7 pod omítku</t>
  </si>
  <si>
    <t>O 4</t>
  </si>
  <si>
    <t>00814</t>
  </si>
  <si>
    <t>Svítidla</t>
  </si>
  <si>
    <t>01047</t>
  </si>
  <si>
    <t>A - svítidlo LED, přisazené, 26W, kruhové, IP 43</t>
  </si>
  <si>
    <t>Svorky, svorkovnice, příchytky</t>
  </si>
  <si>
    <t>05151</t>
  </si>
  <si>
    <t>hmoždinka HM8</t>
  </si>
  <si>
    <t>Celkem za materiály:</t>
  </si>
  <si>
    <t>Práce v HZS</t>
  </si>
  <si>
    <t>Revize elektroinstalace</t>
  </si>
  <si>
    <t>hod.</t>
  </si>
  <si>
    <t>Manipulace ve stávající elektroinstalaci</t>
  </si>
  <si>
    <t>Dokumentace skutečného provedení stavby</t>
  </si>
  <si>
    <t>Úklid pracoviště</t>
  </si>
  <si>
    <t>Demontáže stávajících svítidel</t>
  </si>
  <si>
    <t>Celkem za práci v HZS:</t>
  </si>
  <si>
    <t xml:space="preserve">Cena za ceník celkem: </t>
  </si>
  <si>
    <t>Kč</t>
  </si>
  <si>
    <t>Prořez (5,00%):</t>
  </si>
  <si>
    <t>Cena za materiály celkem:</t>
  </si>
  <si>
    <t>Cena za práci v HZS celkem:</t>
  </si>
  <si>
    <t>Podružný materiál</t>
  </si>
  <si>
    <t>Vedlejší rozpočtové náklady GZS z C21M a navázaného materiálu</t>
  </si>
  <si>
    <t>Rekapitulace celkem za Elektromontáže</t>
  </si>
  <si>
    <t>Viz samostatný list 002 Elektro Pol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</si>
</sst>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b/>
      <sz val="12"/>
      <color rgb="FF0000FF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rgb="FF00008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  <font>
      <b/>
      <sz val="10"/>
      <color rgb="FF000000"/>
      <name val="Arial"/>
      <family val="2"/>
      <charset val="238"/>
    </font>
    <font>
      <b/>
      <sz val="8"/>
      <color rgb="FF7030A0"/>
      <name val="Arial CE"/>
      <charset val="238"/>
    </font>
    <font>
      <b/>
      <sz val="8"/>
      <color rgb="FF002060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C0E4E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CE6FC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" fillId="0" borderId="0"/>
  </cellStyleXfs>
  <cellXfs count="31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20" fillId="0" borderId="0" xfId="0" applyFont="1" applyBorder="1" applyAlignment="1">
      <alignment horizontal="center" vertical="top"/>
    </xf>
    <xf numFmtId="0" fontId="21" fillId="0" borderId="0" xfId="0" applyFont="1" applyAlignment="1">
      <alignment vertical="top"/>
    </xf>
    <xf numFmtId="0" fontId="22" fillId="0" borderId="47" xfId="0" applyFont="1" applyBorder="1" applyAlignment="1">
      <alignment horizontal="left" vertical="top"/>
    </xf>
    <xf numFmtId="0" fontId="21" fillId="6" borderId="48" xfId="0" applyFont="1" applyFill="1" applyBorder="1" applyAlignment="1">
      <alignment horizontal="right" vertical="top"/>
    </xf>
    <xf numFmtId="0" fontId="21" fillId="6" borderId="48" xfId="0" applyFont="1" applyFill="1" applyBorder="1" applyAlignment="1">
      <alignment horizontal="left" vertical="top"/>
    </xf>
    <xf numFmtId="1" fontId="21" fillId="0" borderId="0" xfId="0" applyNumberFormat="1" applyFont="1" applyAlignment="1">
      <alignment horizontal="right" vertical="top"/>
    </xf>
    <xf numFmtId="49" fontId="21" fillId="0" borderId="0" xfId="0" applyNumberFormat="1" applyFont="1" applyAlignment="1">
      <alignment horizontal="left" vertical="top" wrapText="1"/>
    </xf>
    <xf numFmtId="2" fontId="21" fillId="0" borderId="0" xfId="0" applyNumberFormat="1" applyFont="1" applyAlignment="1">
      <alignment horizontal="right" vertical="top"/>
    </xf>
    <xf numFmtId="9" fontId="21" fillId="0" borderId="0" xfId="0" applyNumberFormat="1" applyFont="1" applyAlignment="1">
      <alignment horizontal="right" vertical="top"/>
    </xf>
    <xf numFmtId="0" fontId="21" fillId="0" borderId="0" xfId="0" applyFont="1" applyAlignment="1">
      <alignment horizontal="right" vertical="top"/>
    </xf>
    <xf numFmtId="0" fontId="23" fillId="0" borderId="0" xfId="0" applyFont="1" applyAlignment="1">
      <alignment horizontal="left" vertical="top"/>
    </xf>
    <xf numFmtId="0" fontId="21" fillId="0" borderId="49" xfId="0" applyFont="1" applyBorder="1" applyAlignment="1">
      <alignment vertical="top"/>
    </xf>
    <xf numFmtId="0" fontId="22" fillId="0" borderId="0" xfId="0" applyFont="1" applyBorder="1" applyAlignment="1">
      <alignment horizontal="left" vertical="top"/>
    </xf>
    <xf numFmtId="0" fontId="21" fillId="0" borderId="50" xfId="0" applyFont="1" applyBorder="1" applyAlignment="1">
      <alignment vertical="top"/>
    </xf>
    <xf numFmtId="0" fontId="25" fillId="0" borderId="0" xfId="0" applyFont="1" applyAlignment="1">
      <alignment horizontal="left" vertical="top"/>
    </xf>
    <xf numFmtId="0" fontId="24" fillId="0" borderId="0" xfId="0" applyFont="1" applyAlignment="1">
      <alignment horizontal="left" vertical="top"/>
    </xf>
    <xf numFmtId="2" fontId="21" fillId="7" borderId="0" xfId="0" applyNumberFormat="1" applyFont="1" applyFill="1" applyAlignment="1" applyProtection="1">
      <alignment horizontal="right" vertical="top"/>
      <protection locked="0"/>
    </xf>
    <xf numFmtId="2" fontId="21" fillId="0" borderId="0" xfId="0" applyNumberFormat="1" applyFont="1" applyAlignment="1">
      <alignment vertical="top"/>
    </xf>
    <xf numFmtId="2" fontId="25" fillId="0" borderId="51" xfId="0" applyNumberFormat="1" applyFont="1" applyBorder="1" applyAlignment="1">
      <alignment horizontal="right" vertical="top"/>
    </xf>
    <xf numFmtId="2" fontId="25" fillId="0" borderId="52" xfId="0" applyNumberFormat="1" applyFont="1" applyBorder="1" applyAlignment="1">
      <alignment horizontal="right" vertical="top"/>
    </xf>
    <xf numFmtId="2" fontId="25" fillId="0" borderId="53" xfId="0" applyNumberFormat="1" applyFont="1" applyBorder="1" applyAlignment="1">
      <alignment horizontal="right" vertical="top"/>
    </xf>
    <xf numFmtId="2" fontId="24" fillId="0" borderId="52" xfId="0" applyNumberFormat="1" applyFont="1" applyBorder="1" applyAlignment="1">
      <alignment horizontal="right" vertical="top"/>
    </xf>
    <xf numFmtId="0" fontId="25" fillId="8" borderId="11" xfId="0" applyFont="1" applyFill="1" applyBorder="1" applyAlignment="1">
      <alignment horizontal="left" vertical="top"/>
    </xf>
    <xf numFmtId="0" fontId="23" fillId="8" borderId="7" xfId="0" applyFont="1" applyFill="1" applyBorder="1" applyAlignment="1">
      <alignment vertical="top"/>
    </xf>
    <xf numFmtId="2" fontId="25" fillId="8" borderId="7" xfId="0" applyNumberFormat="1" applyFont="1" applyFill="1" applyBorder="1" applyAlignment="1">
      <alignment horizontal="right" vertical="top"/>
    </xf>
    <xf numFmtId="0" fontId="23" fillId="8" borderId="13" xfId="0" applyFont="1" applyFill="1" applyBorder="1" applyAlignment="1">
      <alignment vertical="top"/>
    </xf>
    <xf numFmtId="2" fontId="21" fillId="0" borderId="0" xfId="0" applyNumberFormat="1" applyFont="1" applyAlignment="1">
      <alignment horizontal="left" vertical="top"/>
    </xf>
    <xf numFmtId="0" fontId="21" fillId="0" borderId="10" xfId="0" applyFont="1" applyBorder="1" applyAlignment="1">
      <alignment vertical="top"/>
    </xf>
    <xf numFmtId="0" fontId="21" fillId="0" borderId="6" xfId="0" applyFont="1" applyBorder="1" applyAlignment="1">
      <alignment vertical="top"/>
    </xf>
    <xf numFmtId="2" fontId="21" fillId="7" borderId="6" xfId="0" applyNumberFormat="1" applyFont="1" applyFill="1" applyBorder="1" applyAlignment="1" applyProtection="1">
      <alignment horizontal="right" vertical="top"/>
      <protection locked="0"/>
    </xf>
    <xf numFmtId="2" fontId="21" fillId="0" borderId="6" xfId="0" applyNumberFormat="1" applyFont="1" applyBorder="1" applyAlignment="1">
      <alignment vertical="top"/>
    </xf>
    <xf numFmtId="0" fontId="21" fillId="0" borderId="28" xfId="0" applyFont="1" applyBorder="1" applyAlignment="1">
      <alignment vertical="top"/>
    </xf>
    <xf numFmtId="0" fontId="21" fillId="0" borderId="15" xfId="0" applyFont="1" applyBorder="1" applyAlignment="1">
      <alignment vertical="top"/>
    </xf>
    <xf numFmtId="0" fontId="21" fillId="0" borderId="12" xfId="0" applyFont="1" applyBorder="1" applyAlignment="1">
      <alignment vertical="top"/>
    </xf>
    <xf numFmtId="2" fontId="21" fillId="7" borderId="12" xfId="0" applyNumberFormat="1" applyFont="1" applyFill="1" applyBorder="1" applyAlignment="1" applyProtection="1">
      <alignment horizontal="right" vertical="top"/>
      <protection locked="0"/>
    </xf>
    <xf numFmtId="2" fontId="21" fillId="0" borderId="12" xfId="0" applyNumberFormat="1" applyFont="1" applyBorder="1" applyAlignment="1">
      <alignment vertical="top"/>
    </xf>
    <xf numFmtId="0" fontId="21" fillId="0" borderId="22" xfId="0" applyFont="1" applyBorder="1" applyAlignment="1">
      <alignment vertical="top"/>
    </xf>
    <xf numFmtId="0" fontId="26" fillId="9" borderId="54" xfId="0" applyFont="1" applyFill="1" applyBorder="1" applyAlignment="1">
      <alignment vertical="top"/>
    </xf>
    <xf numFmtId="0" fontId="26" fillId="9" borderId="55" xfId="0" applyFont="1" applyFill="1" applyBorder="1" applyAlignment="1">
      <alignment vertical="top"/>
    </xf>
    <xf numFmtId="4" fontId="26" fillId="9" borderId="55" xfId="0" applyNumberFormat="1" applyFont="1" applyFill="1" applyBorder="1" applyAlignment="1" applyProtection="1">
      <alignment vertical="top"/>
    </xf>
    <xf numFmtId="0" fontId="26" fillId="9" borderId="56" xfId="0" applyFont="1" applyFill="1" applyBorder="1" applyAlignment="1">
      <alignment vertical="top"/>
    </xf>
    <xf numFmtId="49" fontId="27" fillId="0" borderId="42" xfId="0" applyNumberFormat="1" applyFont="1" applyBorder="1" applyAlignment="1">
      <alignment horizontal="left" vertical="top" wrapText="1"/>
    </xf>
    <xf numFmtId="4" fontId="28" fillId="10" borderId="42" xfId="0" applyNumberFormat="1" applyFont="1" applyFill="1" applyBorder="1" applyAlignment="1" applyProtection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DCE6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app0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password="DCC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475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128" t="s">
        <v>51</v>
      </c>
      <c r="E5" s="91"/>
      <c r="F5" s="91"/>
      <c r="G5" s="91"/>
      <c r="H5" s="18" t="s">
        <v>42</v>
      </c>
      <c r="I5" s="130" t="s">
        <v>55</v>
      </c>
      <c r="J5" s="8"/>
    </row>
    <row r="6" spans="1:15" ht="15.75" customHeight="1" x14ac:dyDescent="0.2">
      <c r="A6" s="2"/>
      <c r="B6" s="28"/>
      <c r="C6" s="55"/>
      <c r="D6" s="110" t="s">
        <v>52</v>
      </c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31"/>
      <c r="E11" s="131"/>
      <c r="F11" s="131"/>
      <c r="G11" s="131"/>
      <c r="H11" s="18" t="s">
        <v>42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36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8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SUMIF(F49:F56,A16,I49:I56)+SUMIF(F49:F56,"PSU",I49:I56)</f>
        <v>0</v>
      </c>
      <c r="J16" s="85"/>
    </row>
    <row r="17" spans="1:10" ht="23.25" customHeight="1" x14ac:dyDescent="0.2">
      <c r="A17" s="198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SUMIF(F49:F56,A17,I49:I56)</f>
        <v>0</v>
      </c>
      <c r="J17" s="85"/>
    </row>
    <row r="18" spans="1:10" ht="23.25" customHeight="1" x14ac:dyDescent="0.2">
      <c r="A18" s="198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SUMIF(F49:F56,A18,I49:I56)</f>
        <v>0</v>
      </c>
      <c r="J18" s="85"/>
    </row>
    <row r="19" spans="1:10" ht="23.25" customHeight="1" x14ac:dyDescent="0.2">
      <c r="A19" s="198" t="s">
        <v>73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SUMIF(F49:F56,A19,I49:I56)</f>
        <v>0</v>
      </c>
      <c r="J19" s="85"/>
    </row>
    <row r="20" spans="1:10" ht="23.25" customHeight="1" x14ac:dyDescent="0.2">
      <c r="A20" s="198" t="s">
        <v>74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SUMIF(F49:F56,A20,I49:I56)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25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37</v>
      </c>
      <c r="C29" s="174"/>
      <c r="D29" s="174"/>
      <c r="E29" s="174"/>
      <c r="F29" s="175"/>
      <c r="G29" s="176">
        <f>A27</f>
        <v>0</v>
      </c>
      <c r="H29" s="176"/>
      <c r="I29" s="176"/>
      <c r="J29" s="177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17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39</v>
      </c>
      <c r="B38" s="144" t="s">
        <v>18</v>
      </c>
      <c r="C38" s="145" t="s">
        <v>6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19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56</v>
      </c>
      <c r="C39" s="150"/>
      <c r="D39" s="150"/>
      <c r="E39" s="150"/>
      <c r="F39" s="151">
        <f>'001 002 Pol'!AE38</f>
        <v>0</v>
      </c>
      <c r="G39" s="152">
        <f>'001 002 Pol'!AF38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 t="s">
        <v>45</v>
      </c>
      <c r="C40" s="156" t="s">
        <v>46</v>
      </c>
      <c r="D40" s="156"/>
      <c r="E40" s="156"/>
      <c r="F40" s="157">
        <f>'001 002 Pol'!AE38</f>
        <v>0</v>
      </c>
      <c r="G40" s="158">
        <f>'001 002 Pol'!AF38</f>
        <v>0</v>
      </c>
      <c r="H40" s="158">
        <f>(F40*SazbaDPH1/100)+(G40*SazbaDPH2/100)</f>
        <v>0</v>
      </c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9">
        <v>3</v>
      </c>
      <c r="B41" s="160" t="s">
        <v>43</v>
      </c>
      <c r="C41" s="150" t="s">
        <v>44</v>
      </c>
      <c r="D41" s="150"/>
      <c r="E41" s="150"/>
      <c r="F41" s="161">
        <f>'001 002 Pol'!AE38</f>
        <v>0</v>
      </c>
      <c r="G41" s="153">
        <f>'001 002 Pol'!AF38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hidden="1" customHeight="1" x14ac:dyDescent="0.2">
      <c r="A42" s="139"/>
      <c r="B42" s="162" t="s">
        <v>57</v>
      </c>
      <c r="C42" s="163"/>
      <c r="D42" s="163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75" x14ac:dyDescent="0.25">
      <c r="B46" s="178" t="s">
        <v>59</v>
      </c>
    </row>
    <row r="48" spans="1:10" ht="25.5" customHeight="1" x14ac:dyDescent="0.2">
      <c r="A48" s="180"/>
      <c r="B48" s="183" t="s">
        <v>18</v>
      </c>
      <c r="C48" s="183" t="s">
        <v>6</v>
      </c>
      <c r="D48" s="184"/>
      <c r="E48" s="184"/>
      <c r="F48" s="185" t="s">
        <v>60</v>
      </c>
      <c r="G48" s="185"/>
      <c r="H48" s="185"/>
      <c r="I48" s="185" t="s">
        <v>31</v>
      </c>
      <c r="J48" s="185" t="s">
        <v>0</v>
      </c>
    </row>
    <row r="49" spans="1:10" ht="36.75" customHeight="1" x14ac:dyDescent="0.2">
      <c r="A49" s="181"/>
      <c r="B49" s="186" t="s">
        <v>61</v>
      </c>
      <c r="C49" s="187" t="s">
        <v>62</v>
      </c>
      <c r="D49" s="188"/>
      <c r="E49" s="188"/>
      <c r="F49" s="194" t="s">
        <v>26</v>
      </c>
      <c r="G49" s="195"/>
      <c r="H49" s="195"/>
      <c r="I49" s="195">
        <f>'001 002 Pol'!G8</f>
        <v>0</v>
      </c>
      <c r="J49" s="192" t="str">
        <f>IF(I57=0,"",I49/I57*100)</f>
        <v/>
      </c>
    </row>
    <row r="50" spans="1:10" ht="36.75" customHeight="1" x14ac:dyDescent="0.2">
      <c r="A50" s="181"/>
      <c r="B50" s="186" t="s">
        <v>63</v>
      </c>
      <c r="C50" s="187" t="s">
        <v>64</v>
      </c>
      <c r="D50" s="188"/>
      <c r="E50" s="188"/>
      <c r="F50" s="194" t="s">
        <v>26</v>
      </c>
      <c r="G50" s="195"/>
      <c r="H50" s="195"/>
      <c r="I50" s="195">
        <f>'001 002 Pol'!G11</f>
        <v>0</v>
      </c>
      <c r="J50" s="192" t="str">
        <f>IF(I57=0,"",I50/I57*100)</f>
        <v/>
      </c>
    </row>
    <row r="51" spans="1:10" ht="36.75" customHeight="1" x14ac:dyDescent="0.2">
      <c r="A51" s="181"/>
      <c r="B51" s="186" t="s">
        <v>65</v>
      </c>
      <c r="C51" s="187" t="s">
        <v>66</v>
      </c>
      <c r="D51" s="188"/>
      <c r="E51" s="188"/>
      <c r="F51" s="194" t="s">
        <v>27</v>
      </c>
      <c r="G51" s="195"/>
      <c r="H51" s="195"/>
      <c r="I51" s="195">
        <f>'001 002 Pol'!G14</f>
        <v>0</v>
      </c>
      <c r="J51" s="192" t="str">
        <f>IF(I57=0,"",I51/I57*100)</f>
        <v/>
      </c>
    </row>
    <row r="52" spans="1:10" ht="36.75" customHeight="1" x14ac:dyDescent="0.2">
      <c r="A52" s="181"/>
      <c r="B52" s="186" t="s">
        <v>67</v>
      </c>
      <c r="C52" s="187" t="s">
        <v>68</v>
      </c>
      <c r="D52" s="188"/>
      <c r="E52" s="188"/>
      <c r="F52" s="194" t="s">
        <v>27</v>
      </c>
      <c r="G52" s="195"/>
      <c r="H52" s="195"/>
      <c r="I52" s="195">
        <f>'001 002 Pol'!G19</f>
        <v>0</v>
      </c>
      <c r="J52" s="192" t="str">
        <f>IF(I57=0,"",I52/I57*100)</f>
        <v/>
      </c>
    </row>
    <row r="53" spans="1:10" ht="36.75" customHeight="1" x14ac:dyDescent="0.2">
      <c r="A53" s="181"/>
      <c r="B53" s="186" t="s">
        <v>69</v>
      </c>
      <c r="C53" s="187" t="s">
        <v>70</v>
      </c>
      <c r="D53" s="188"/>
      <c r="E53" s="188"/>
      <c r="F53" s="194" t="s">
        <v>27</v>
      </c>
      <c r="G53" s="195"/>
      <c r="H53" s="195"/>
      <c r="I53" s="195">
        <f>'001 002 Pol'!G22</f>
        <v>0</v>
      </c>
      <c r="J53" s="192" t="str">
        <f>IF(I57=0,"",I53/I57*100)</f>
        <v/>
      </c>
    </row>
    <row r="54" spans="1:10" ht="36.75" customHeight="1" x14ac:dyDescent="0.2">
      <c r="A54" s="181"/>
      <c r="B54" s="186" t="s">
        <v>71</v>
      </c>
      <c r="C54" s="187" t="s">
        <v>72</v>
      </c>
      <c r="D54" s="188"/>
      <c r="E54" s="188"/>
      <c r="F54" s="194" t="s">
        <v>28</v>
      </c>
      <c r="G54" s="195"/>
      <c r="H54" s="195"/>
      <c r="I54" s="195">
        <f>'001 002 Pol'!G24</f>
        <v>0</v>
      </c>
      <c r="J54" s="192" t="str">
        <f>IF(I57=0,"",I54/I57*100)</f>
        <v/>
      </c>
    </row>
    <row r="55" spans="1:10" ht="36.75" customHeight="1" x14ac:dyDescent="0.2">
      <c r="A55" s="181"/>
      <c r="B55" s="186" t="s">
        <v>73</v>
      </c>
      <c r="C55" s="187" t="s">
        <v>29</v>
      </c>
      <c r="D55" s="188"/>
      <c r="E55" s="188"/>
      <c r="F55" s="194" t="s">
        <v>73</v>
      </c>
      <c r="G55" s="195"/>
      <c r="H55" s="195"/>
      <c r="I55" s="195">
        <f>'001 002 Pol'!G33</f>
        <v>0</v>
      </c>
      <c r="J55" s="192" t="str">
        <f>IF(I57=0,"",I55/I57*100)</f>
        <v/>
      </c>
    </row>
    <row r="56" spans="1:10" ht="36.75" customHeight="1" x14ac:dyDescent="0.2">
      <c r="A56" s="181"/>
      <c r="B56" s="186" t="s">
        <v>74</v>
      </c>
      <c r="C56" s="187" t="s">
        <v>30</v>
      </c>
      <c r="D56" s="188"/>
      <c r="E56" s="188"/>
      <c r="F56" s="194" t="s">
        <v>74</v>
      </c>
      <c r="G56" s="195"/>
      <c r="H56" s="195"/>
      <c r="I56" s="195">
        <f>'001 002 Pol'!G35</f>
        <v>0</v>
      </c>
      <c r="J56" s="192" t="str">
        <f>IF(I57=0,"",I56/I57*100)</f>
        <v/>
      </c>
    </row>
    <row r="57" spans="1:10" ht="25.5" customHeight="1" x14ac:dyDescent="0.2">
      <c r="A57" s="182"/>
      <c r="B57" s="189" t="s">
        <v>1</v>
      </c>
      <c r="C57" s="190"/>
      <c r="D57" s="191"/>
      <c r="E57" s="191"/>
      <c r="F57" s="196"/>
      <c r="G57" s="197"/>
      <c r="H57" s="197"/>
      <c r="I57" s="197">
        <f>SUM(I49:I56)</f>
        <v>0</v>
      </c>
      <c r="J57" s="193">
        <f>SUM(J49:J56)</f>
        <v>0</v>
      </c>
    </row>
    <row r="58" spans="1:10" x14ac:dyDescent="0.2">
      <c r="F58" s="137"/>
      <c r="G58" s="137"/>
      <c r="H58" s="137"/>
      <c r="I58" s="137"/>
      <c r="J58" s="138"/>
    </row>
    <row r="59" spans="1:10" x14ac:dyDescent="0.2">
      <c r="F59" s="137"/>
      <c r="G59" s="137"/>
      <c r="H59" s="137"/>
      <c r="I59" s="137"/>
      <c r="J59" s="138"/>
    </row>
    <row r="60" spans="1:10" x14ac:dyDescent="0.2">
      <c r="F60" s="137"/>
      <c r="G60" s="137"/>
      <c r="H60" s="137"/>
      <c r="I60" s="137"/>
      <c r="J60" s="138"/>
    </row>
  </sheetData>
  <sheetProtection password="DCC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5:E55"/>
    <mergeCell ref="C56:E56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7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8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9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10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password="DCC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AB21" sqref="AB2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75</v>
      </c>
    </row>
    <row r="2" spans="1:60" ht="24.95" customHeight="1" x14ac:dyDescent="0.2">
      <c r="A2" s="200" t="s">
        <v>8</v>
      </c>
      <c r="B2" s="49" t="s">
        <v>49</v>
      </c>
      <c r="C2" s="203" t="s">
        <v>50</v>
      </c>
      <c r="D2" s="201"/>
      <c r="E2" s="201"/>
      <c r="F2" s="201"/>
      <c r="G2" s="202"/>
      <c r="AG2" t="s">
        <v>76</v>
      </c>
    </row>
    <row r="3" spans="1:60" ht="24.95" customHeight="1" x14ac:dyDescent="0.2">
      <c r="A3" s="200" t="s">
        <v>9</v>
      </c>
      <c r="B3" s="49" t="s">
        <v>45</v>
      </c>
      <c r="C3" s="203" t="s">
        <v>46</v>
      </c>
      <c r="D3" s="201"/>
      <c r="E3" s="201"/>
      <c r="F3" s="201"/>
      <c r="G3" s="202"/>
      <c r="AC3" s="179" t="s">
        <v>76</v>
      </c>
      <c r="AG3" t="s">
        <v>77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78</v>
      </c>
    </row>
    <row r="5" spans="1:60" x14ac:dyDescent="0.2">
      <c r="D5" s="10"/>
    </row>
    <row r="6" spans="1:60" ht="38.25" x14ac:dyDescent="0.2">
      <c r="A6" s="210" t="s">
        <v>79</v>
      </c>
      <c r="B6" s="212" t="s">
        <v>80</v>
      </c>
      <c r="C6" s="212" t="s">
        <v>81</v>
      </c>
      <c r="D6" s="211" t="s">
        <v>82</v>
      </c>
      <c r="E6" s="210" t="s">
        <v>83</v>
      </c>
      <c r="F6" s="209" t="s">
        <v>84</v>
      </c>
      <c r="G6" s="210" t="s">
        <v>31</v>
      </c>
      <c r="H6" s="213" t="s">
        <v>32</v>
      </c>
      <c r="I6" s="213" t="s">
        <v>85</v>
      </c>
      <c r="J6" s="213" t="s">
        <v>33</v>
      </c>
      <c r="K6" s="213" t="s">
        <v>86</v>
      </c>
      <c r="L6" s="213" t="s">
        <v>87</v>
      </c>
      <c r="M6" s="213" t="s">
        <v>88</v>
      </c>
      <c r="N6" s="213" t="s">
        <v>89</v>
      </c>
      <c r="O6" s="213" t="s">
        <v>90</v>
      </c>
      <c r="P6" s="213" t="s">
        <v>91</v>
      </c>
      <c r="Q6" s="213" t="s">
        <v>92</v>
      </c>
      <c r="R6" s="213" t="s">
        <v>93</v>
      </c>
      <c r="S6" s="213" t="s">
        <v>94</v>
      </c>
      <c r="T6" s="213" t="s">
        <v>95</v>
      </c>
      <c r="U6" s="213" t="s">
        <v>96</v>
      </c>
      <c r="V6" s="213" t="s">
        <v>97</v>
      </c>
      <c r="W6" s="213" t="s">
        <v>98</v>
      </c>
      <c r="X6" s="213" t="s">
        <v>99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38" t="s">
        <v>100</v>
      </c>
      <c r="B8" s="239" t="s">
        <v>61</v>
      </c>
      <c r="C8" s="258" t="s">
        <v>62</v>
      </c>
      <c r="D8" s="240"/>
      <c r="E8" s="241"/>
      <c r="F8" s="242"/>
      <c r="G8" s="243">
        <f>SUMIF(AG9:AG10,"&lt;&gt;NOR",G9:G10)</f>
        <v>0</v>
      </c>
      <c r="H8" s="237"/>
      <c r="I8" s="237">
        <f>SUM(I9:I10)</f>
        <v>0</v>
      </c>
      <c r="J8" s="237"/>
      <c r="K8" s="237">
        <f>SUM(K9:K10)</f>
        <v>0</v>
      </c>
      <c r="L8" s="237"/>
      <c r="M8" s="237">
        <f>SUM(M9:M10)</f>
        <v>0</v>
      </c>
      <c r="N8" s="237"/>
      <c r="O8" s="237">
        <f>SUM(O9:O10)</f>
        <v>0</v>
      </c>
      <c r="P8" s="237"/>
      <c r="Q8" s="237">
        <f>SUM(Q9:Q10)</f>
        <v>0</v>
      </c>
      <c r="R8" s="237"/>
      <c r="S8" s="237"/>
      <c r="T8" s="237"/>
      <c r="U8" s="237"/>
      <c r="V8" s="237">
        <f>SUM(V9:V10)</f>
        <v>0</v>
      </c>
      <c r="W8" s="237"/>
      <c r="X8" s="237"/>
      <c r="AG8" t="s">
        <v>101</v>
      </c>
    </row>
    <row r="9" spans="1:60" ht="22.5" outlineLevel="1" x14ac:dyDescent="0.2">
      <c r="A9" s="244">
        <v>1</v>
      </c>
      <c r="B9" s="245" t="s">
        <v>102</v>
      </c>
      <c r="C9" s="259" t="s">
        <v>103</v>
      </c>
      <c r="D9" s="246" t="s">
        <v>104</v>
      </c>
      <c r="E9" s="247">
        <v>1056</v>
      </c>
      <c r="F9" s="248"/>
      <c r="G9" s="249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/>
      <c r="S9" s="233" t="s">
        <v>105</v>
      </c>
      <c r="T9" s="233" t="s">
        <v>105</v>
      </c>
      <c r="U9" s="233">
        <v>0</v>
      </c>
      <c r="V9" s="233">
        <f>ROUND(E9*U9,2)</f>
        <v>0</v>
      </c>
      <c r="W9" s="233"/>
      <c r="X9" s="233" t="s">
        <v>106</v>
      </c>
      <c r="Y9" s="214"/>
      <c r="Z9" s="214"/>
      <c r="AA9" s="214"/>
      <c r="AB9" s="214"/>
      <c r="AC9" s="214"/>
      <c r="AD9" s="214"/>
      <c r="AE9" s="214"/>
      <c r="AF9" s="214"/>
      <c r="AG9" s="214" t="s">
        <v>107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0" t="s">
        <v>108</v>
      </c>
      <c r="D10" s="235"/>
      <c r="E10" s="236">
        <v>1056</v>
      </c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109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ht="25.5" x14ac:dyDescent="0.2">
      <c r="A11" s="238" t="s">
        <v>100</v>
      </c>
      <c r="B11" s="239" t="s">
        <v>63</v>
      </c>
      <c r="C11" s="258" t="s">
        <v>64</v>
      </c>
      <c r="D11" s="240"/>
      <c r="E11" s="241"/>
      <c r="F11" s="242"/>
      <c r="G11" s="243">
        <f>SUMIF(AG12:AG13,"&lt;&gt;NOR",G12:G13)</f>
        <v>0</v>
      </c>
      <c r="H11" s="237"/>
      <c r="I11" s="237">
        <f>SUM(I12:I13)</f>
        <v>0</v>
      </c>
      <c r="J11" s="237"/>
      <c r="K11" s="237">
        <f>SUM(K12:K13)</f>
        <v>0</v>
      </c>
      <c r="L11" s="237"/>
      <c r="M11" s="237">
        <f>SUM(M12:M13)</f>
        <v>0</v>
      </c>
      <c r="N11" s="237"/>
      <c r="O11" s="237">
        <f>SUM(O12:O13)</f>
        <v>0</v>
      </c>
      <c r="P11" s="237"/>
      <c r="Q11" s="237">
        <f>SUM(Q12:Q13)</f>
        <v>0</v>
      </c>
      <c r="R11" s="237"/>
      <c r="S11" s="237"/>
      <c r="T11" s="237"/>
      <c r="U11" s="237"/>
      <c r="V11" s="237">
        <f>SUM(V12:V13)</f>
        <v>30.8</v>
      </c>
      <c r="W11" s="237"/>
      <c r="X11" s="237"/>
      <c r="AG11" t="s">
        <v>101</v>
      </c>
    </row>
    <row r="12" spans="1:60" outlineLevel="1" x14ac:dyDescent="0.2">
      <c r="A12" s="244">
        <v>2</v>
      </c>
      <c r="B12" s="245" t="s">
        <v>110</v>
      </c>
      <c r="C12" s="259" t="s">
        <v>111</v>
      </c>
      <c r="D12" s="246" t="s">
        <v>104</v>
      </c>
      <c r="E12" s="247">
        <v>88</v>
      </c>
      <c r="F12" s="248"/>
      <c r="G12" s="249">
        <f>ROUND(E12*F12,2)</f>
        <v>0</v>
      </c>
      <c r="H12" s="234"/>
      <c r="I12" s="233">
        <f>ROUND(E12*H12,2)</f>
        <v>0</v>
      </c>
      <c r="J12" s="234"/>
      <c r="K12" s="233">
        <f>ROUND(E12*J12,2)</f>
        <v>0</v>
      </c>
      <c r="L12" s="233">
        <v>21</v>
      </c>
      <c r="M12" s="233">
        <f>G12*(1+L12/100)</f>
        <v>0</v>
      </c>
      <c r="N12" s="233">
        <v>4.0000000000000003E-5</v>
      </c>
      <c r="O12" s="233">
        <f>ROUND(E12*N12,2)</f>
        <v>0</v>
      </c>
      <c r="P12" s="233">
        <v>0</v>
      </c>
      <c r="Q12" s="233">
        <f>ROUND(E12*P12,2)</f>
        <v>0</v>
      </c>
      <c r="R12" s="233"/>
      <c r="S12" s="233" t="s">
        <v>112</v>
      </c>
      <c r="T12" s="233" t="s">
        <v>112</v>
      </c>
      <c r="U12" s="233">
        <v>0.35</v>
      </c>
      <c r="V12" s="233">
        <f>ROUND(E12*U12,2)</f>
        <v>30.8</v>
      </c>
      <c r="W12" s="233"/>
      <c r="X12" s="233" t="s">
        <v>106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107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0" t="s">
        <v>113</v>
      </c>
      <c r="D13" s="235"/>
      <c r="E13" s="236">
        <v>88</v>
      </c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4"/>
      <c r="Z13" s="214"/>
      <c r="AA13" s="214"/>
      <c r="AB13" s="214"/>
      <c r="AC13" s="214"/>
      <c r="AD13" s="214"/>
      <c r="AE13" s="214"/>
      <c r="AF13" s="214"/>
      <c r="AG13" s="214" t="s">
        <v>109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x14ac:dyDescent="0.2">
      <c r="A14" s="238" t="s">
        <v>100</v>
      </c>
      <c r="B14" s="239" t="s">
        <v>65</v>
      </c>
      <c r="C14" s="258" t="s">
        <v>66</v>
      </c>
      <c r="D14" s="240"/>
      <c r="E14" s="241"/>
      <c r="F14" s="242"/>
      <c r="G14" s="243">
        <f>SUMIF(AG15:AG18,"&lt;&gt;NOR",G15:G18)</f>
        <v>0</v>
      </c>
      <c r="H14" s="237"/>
      <c r="I14" s="237">
        <f>SUM(I15:I18)</f>
        <v>0</v>
      </c>
      <c r="J14" s="237"/>
      <c r="K14" s="237">
        <f>SUM(K15:K18)</f>
        <v>0</v>
      </c>
      <c r="L14" s="237"/>
      <c r="M14" s="237">
        <f>SUM(M15:M18)</f>
        <v>0</v>
      </c>
      <c r="N14" s="237"/>
      <c r="O14" s="237">
        <f>SUM(O15:O18)</f>
        <v>0.02</v>
      </c>
      <c r="P14" s="237"/>
      <c r="Q14" s="237">
        <f>SUM(Q15:Q18)</f>
        <v>0.02</v>
      </c>
      <c r="R14" s="237"/>
      <c r="S14" s="237"/>
      <c r="T14" s="237"/>
      <c r="U14" s="237"/>
      <c r="V14" s="237">
        <f>SUM(V15:V18)</f>
        <v>2.66</v>
      </c>
      <c r="W14" s="237"/>
      <c r="X14" s="237"/>
      <c r="AG14" t="s">
        <v>101</v>
      </c>
    </row>
    <row r="15" spans="1:60" outlineLevel="1" x14ac:dyDescent="0.2">
      <c r="A15" s="250">
        <v>3</v>
      </c>
      <c r="B15" s="251" t="s">
        <v>114</v>
      </c>
      <c r="C15" s="261" t="s">
        <v>115</v>
      </c>
      <c r="D15" s="252" t="s">
        <v>116</v>
      </c>
      <c r="E15" s="253">
        <v>1</v>
      </c>
      <c r="F15" s="254"/>
      <c r="G15" s="255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21</v>
      </c>
      <c r="M15" s="233">
        <f>G15*(1+L15/100)</f>
        <v>0</v>
      </c>
      <c r="N15" s="233">
        <v>2.1139999999999999E-2</v>
      </c>
      <c r="O15" s="233">
        <f>ROUND(E15*N15,2)</f>
        <v>0.02</v>
      </c>
      <c r="P15" s="233">
        <v>0</v>
      </c>
      <c r="Q15" s="233">
        <f>ROUND(E15*P15,2)</f>
        <v>0</v>
      </c>
      <c r="R15" s="233"/>
      <c r="S15" s="233" t="s">
        <v>112</v>
      </c>
      <c r="T15" s="233" t="s">
        <v>112</v>
      </c>
      <c r="U15" s="233">
        <v>0.55900000000000005</v>
      </c>
      <c r="V15" s="233">
        <f>ROUND(E15*U15,2)</f>
        <v>0.56000000000000005</v>
      </c>
      <c r="W15" s="233"/>
      <c r="X15" s="233" t="s">
        <v>106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117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50">
        <v>4</v>
      </c>
      <c r="B16" s="251" t="s">
        <v>118</v>
      </c>
      <c r="C16" s="261" t="s">
        <v>119</v>
      </c>
      <c r="D16" s="252" t="s">
        <v>116</v>
      </c>
      <c r="E16" s="253">
        <v>1</v>
      </c>
      <c r="F16" s="254"/>
      <c r="G16" s="255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21</v>
      </c>
      <c r="M16" s="233">
        <f>G16*(1+L16/100)</f>
        <v>0</v>
      </c>
      <c r="N16" s="233">
        <v>0</v>
      </c>
      <c r="O16" s="233">
        <f>ROUND(E16*N16,2)</f>
        <v>0</v>
      </c>
      <c r="P16" s="233">
        <v>2.1129999999999999E-2</v>
      </c>
      <c r="Q16" s="233">
        <f>ROUND(E16*P16,2)</f>
        <v>0.02</v>
      </c>
      <c r="R16" s="233"/>
      <c r="S16" s="233" t="s">
        <v>112</v>
      </c>
      <c r="T16" s="233" t="s">
        <v>112</v>
      </c>
      <c r="U16" s="233">
        <v>0.40300000000000002</v>
      </c>
      <c r="V16" s="233">
        <f>ROUND(E16*U16,2)</f>
        <v>0.4</v>
      </c>
      <c r="W16" s="233"/>
      <c r="X16" s="233" t="s">
        <v>106</v>
      </c>
      <c r="Y16" s="214"/>
      <c r="Z16" s="214"/>
      <c r="AA16" s="214"/>
      <c r="AB16" s="214"/>
      <c r="AC16" s="214"/>
      <c r="AD16" s="214"/>
      <c r="AE16" s="214"/>
      <c r="AF16" s="214"/>
      <c r="AG16" s="214" t="s">
        <v>117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50">
        <v>5</v>
      </c>
      <c r="B17" s="251" t="s">
        <v>120</v>
      </c>
      <c r="C17" s="261" t="s">
        <v>121</v>
      </c>
      <c r="D17" s="252" t="s">
        <v>122</v>
      </c>
      <c r="E17" s="253">
        <v>2</v>
      </c>
      <c r="F17" s="254"/>
      <c r="G17" s="255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21</v>
      </c>
      <c r="M17" s="233">
        <f>G17*(1+L17/100)</f>
        <v>0</v>
      </c>
      <c r="N17" s="233">
        <v>0</v>
      </c>
      <c r="O17" s="233">
        <f>ROUND(E17*N17,2)</f>
        <v>0</v>
      </c>
      <c r="P17" s="233">
        <v>0</v>
      </c>
      <c r="Q17" s="233">
        <f>ROUND(E17*P17,2)</f>
        <v>0</v>
      </c>
      <c r="R17" s="233"/>
      <c r="S17" s="233" t="s">
        <v>112</v>
      </c>
      <c r="T17" s="233" t="s">
        <v>112</v>
      </c>
      <c r="U17" s="233">
        <v>0.434</v>
      </c>
      <c r="V17" s="233">
        <f>ROUND(E17*U17,2)</f>
        <v>0.87</v>
      </c>
      <c r="W17" s="233"/>
      <c r="X17" s="233" t="s">
        <v>106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117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50">
        <v>6</v>
      </c>
      <c r="B18" s="251" t="s">
        <v>123</v>
      </c>
      <c r="C18" s="261" t="s">
        <v>124</v>
      </c>
      <c r="D18" s="252" t="s">
        <v>116</v>
      </c>
      <c r="E18" s="253">
        <v>4</v>
      </c>
      <c r="F18" s="254"/>
      <c r="G18" s="255">
        <f>ROUND(E18*F18,2)</f>
        <v>0</v>
      </c>
      <c r="H18" s="234"/>
      <c r="I18" s="233">
        <f>ROUND(E18*H18,2)</f>
        <v>0</v>
      </c>
      <c r="J18" s="234"/>
      <c r="K18" s="233">
        <f>ROUND(E18*J18,2)</f>
        <v>0</v>
      </c>
      <c r="L18" s="233">
        <v>21</v>
      </c>
      <c r="M18" s="233">
        <f>G18*(1+L18/100)</f>
        <v>0</v>
      </c>
      <c r="N18" s="233">
        <v>0</v>
      </c>
      <c r="O18" s="233">
        <f>ROUND(E18*N18,2)</f>
        <v>0</v>
      </c>
      <c r="P18" s="233">
        <v>0</v>
      </c>
      <c r="Q18" s="233">
        <f>ROUND(E18*P18,2)</f>
        <v>0</v>
      </c>
      <c r="R18" s="233"/>
      <c r="S18" s="233" t="s">
        <v>112</v>
      </c>
      <c r="T18" s="233" t="s">
        <v>112</v>
      </c>
      <c r="U18" s="233">
        <v>0.20699999999999999</v>
      </c>
      <c r="V18" s="233">
        <f>ROUND(E18*U18,2)</f>
        <v>0.83</v>
      </c>
      <c r="W18" s="233"/>
      <c r="X18" s="233" t="s">
        <v>106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117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x14ac:dyDescent="0.2">
      <c r="A19" s="238" t="s">
        <v>100</v>
      </c>
      <c r="B19" s="239" t="s">
        <v>67</v>
      </c>
      <c r="C19" s="258" t="s">
        <v>68</v>
      </c>
      <c r="D19" s="240"/>
      <c r="E19" s="241"/>
      <c r="F19" s="242"/>
      <c r="G19" s="243">
        <f>SUMIF(AG20:AG21,"&lt;&gt;NOR",G20:G21)</f>
        <v>0</v>
      </c>
      <c r="H19" s="237"/>
      <c r="I19" s="237">
        <f>SUM(I20:I21)</f>
        <v>0</v>
      </c>
      <c r="J19" s="237"/>
      <c r="K19" s="237">
        <f>SUM(K20:K21)</f>
        <v>0</v>
      </c>
      <c r="L19" s="237"/>
      <c r="M19" s="237">
        <f>SUM(M20:M21)</f>
        <v>0</v>
      </c>
      <c r="N19" s="237"/>
      <c r="O19" s="237">
        <f>SUM(O20:O21)</f>
        <v>0</v>
      </c>
      <c r="P19" s="237"/>
      <c r="Q19" s="237">
        <f>SUM(Q20:Q21)</f>
        <v>0</v>
      </c>
      <c r="R19" s="237"/>
      <c r="S19" s="237"/>
      <c r="T19" s="237"/>
      <c r="U19" s="237"/>
      <c r="V19" s="237">
        <f>SUM(V20:V21)</f>
        <v>0</v>
      </c>
      <c r="W19" s="237"/>
      <c r="X19" s="237"/>
      <c r="AG19" t="s">
        <v>101</v>
      </c>
    </row>
    <row r="20" spans="1:60" outlineLevel="1" x14ac:dyDescent="0.2">
      <c r="A20" s="244">
        <v>7</v>
      </c>
      <c r="B20" s="245" t="s">
        <v>125</v>
      </c>
      <c r="C20" s="259" t="s">
        <v>126</v>
      </c>
      <c r="D20" s="246" t="s">
        <v>116</v>
      </c>
      <c r="E20" s="247">
        <v>1</v>
      </c>
      <c r="F20" s="248"/>
      <c r="G20" s="249">
        <f>ROUND(E20*F20,2)</f>
        <v>0</v>
      </c>
      <c r="H20" s="234"/>
      <c r="I20" s="233">
        <f>ROUND(E20*H20,2)</f>
        <v>0</v>
      </c>
      <c r="J20" s="234"/>
      <c r="K20" s="233">
        <f>ROUND(E20*J20,2)</f>
        <v>0</v>
      </c>
      <c r="L20" s="233">
        <v>21</v>
      </c>
      <c r="M20" s="233">
        <f>G20*(1+L20/100)</f>
        <v>0</v>
      </c>
      <c r="N20" s="233">
        <v>2E-3</v>
      </c>
      <c r="O20" s="233">
        <f>ROUND(E20*N20,2)</f>
        <v>0</v>
      </c>
      <c r="P20" s="233">
        <v>0</v>
      </c>
      <c r="Q20" s="233">
        <f>ROUND(E20*P20,2)</f>
        <v>0</v>
      </c>
      <c r="R20" s="233"/>
      <c r="S20" s="233" t="s">
        <v>127</v>
      </c>
      <c r="T20" s="233" t="s">
        <v>128</v>
      </c>
      <c r="U20" s="233">
        <v>0</v>
      </c>
      <c r="V20" s="233">
        <f>ROUND(E20*U20,2)</f>
        <v>0</v>
      </c>
      <c r="W20" s="233"/>
      <c r="X20" s="233" t="s">
        <v>106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107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2" t="s">
        <v>129</v>
      </c>
      <c r="D21" s="256"/>
      <c r="E21" s="256"/>
      <c r="F21" s="256"/>
      <c r="G21" s="256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130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x14ac:dyDescent="0.2">
      <c r="A22" s="238" t="s">
        <v>100</v>
      </c>
      <c r="B22" s="239" t="s">
        <v>69</v>
      </c>
      <c r="C22" s="258" t="s">
        <v>70</v>
      </c>
      <c r="D22" s="240"/>
      <c r="E22" s="241"/>
      <c r="F22" s="242"/>
      <c r="G22" s="243">
        <f>SUMIF(AG23:AG23,"&lt;&gt;NOR",G23:G23)</f>
        <v>0</v>
      </c>
      <c r="H22" s="237"/>
      <c r="I22" s="237">
        <f>SUM(I23:I23)</f>
        <v>0</v>
      </c>
      <c r="J22" s="237"/>
      <c r="K22" s="237">
        <f>SUM(K23:K23)</f>
        <v>0</v>
      </c>
      <c r="L22" s="237"/>
      <c r="M22" s="237">
        <f>SUM(M23:M23)</f>
        <v>0</v>
      </c>
      <c r="N22" s="237"/>
      <c r="O22" s="237">
        <f>SUM(O23:O23)</f>
        <v>0</v>
      </c>
      <c r="P22" s="237"/>
      <c r="Q22" s="237">
        <f>SUM(Q23:Q23)</f>
        <v>0</v>
      </c>
      <c r="R22" s="237"/>
      <c r="S22" s="237"/>
      <c r="T22" s="237"/>
      <c r="U22" s="237"/>
      <c r="V22" s="237">
        <f>SUM(V23:V23)</f>
        <v>0</v>
      </c>
      <c r="W22" s="237"/>
      <c r="X22" s="237"/>
      <c r="AG22" t="s">
        <v>101</v>
      </c>
    </row>
    <row r="23" spans="1:60" ht="22.5" outlineLevel="1" x14ac:dyDescent="0.2">
      <c r="A23" s="250">
        <v>8</v>
      </c>
      <c r="B23" s="251" t="s">
        <v>131</v>
      </c>
      <c r="C23" s="261" t="s">
        <v>132</v>
      </c>
      <c r="D23" s="252" t="s">
        <v>133</v>
      </c>
      <c r="E23" s="253">
        <v>1</v>
      </c>
      <c r="F23" s="254"/>
      <c r="G23" s="255">
        <f>ROUND(E23*F23,2)</f>
        <v>0</v>
      </c>
      <c r="H23" s="234"/>
      <c r="I23" s="233">
        <f>ROUND(E23*H23,2)</f>
        <v>0</v>
      </c>
      <c r="J23" s="234"/>
      <c r="K23" s="233">
        <f>ROUND(E23*J23,2)</f>
        <v>0</v>
      </c>
      <c r="L23" s="233">
        <v>21</v>
      </c>
      <c r="M23" s="233">
        <f>G23*(1+L23/100)</f>
        <v>0</v>
      </c>
      <c r="N23" s="233">
        <v>0</v>
      </c>
      <c r="O23" s="233">
        <f>ROUND(E23*N23,2)</f>
        <v>0</v>
      </c>
      <c r="P23" s="233">
        <v>0</v>
      </c>
      <c r="Q23" s="233">
        <f>ROUND(E23*P23,2)</f>
        <v>0</v>
      </c>
      <c r="R23" s="233"/>
      <c r="S23" s="233" t="s">
        <v>127</v>
      </c>
      <c r="T23" s="233" t="s">
        <v>128</v>
      </c>
      <c r="U23" s="233">
        <v>0</v>
      </c>
      <c r="V23" s="233">
        <f>ROUND(E23*U23,2)</f>
        <v>0</v>
      </c>
      <c r="W23" s="233"/>
      <c r="X23" s="233" t="s">
        <v>106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117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x14ac:dyDescent="0.2">
      <c r="A24" s="238" t="s">
        <v>100</v>
      </c>
      <c r="B24" s="239" t="s">
        <v>71</v>
      </c>
      <c r="C24" s="258" t="s">
        <v>72</v>
      </c>
      <c r="D24" s="240"/>
      <c r="E24" s="241"/>
      <c r="F24" s="242"/>
      <c r="G24" s="243">
        <f>SUMIF(AG25:AG32,"&lt;&gt;NOR",G25:G32)</f>
        <v>0</v>
      </c>
      <c r="H24" s="237"/>
      <c r="I24" s="237">
        <f>SUM(I25:I32)</f>
        <v>0</v>
      </c>
      <c r="J24" s="237"/>
      <c r="K24" s="237">
        <f>SUM(K25:K32)</f>
        <v>0</v>
      </c>
      <c r="L24" s="237"/>
      <c r="M24" s="237">
        <f>SUM(M25:M32)</f>
        <v>0</v>
      </c>
      <c r="N24" s="237"/>
      <c r="O24" s="237">
        <f>SUM(O25:O32)</f>
        <v>0.22</v>
      </c>
      <c r="P24" s="237"/>
      <c r="Q24" s="237">
        <f>SUM(Q25:Q32)</f>
        <v>0</v>
      </c>
      <c r="R24" s="237"/>
      <c r="S24" s="237"/>
      <c r="T24" s="237"/>
      <c r="U24" s="237"/>
      <c r="V24" s="237">
        <f>SUM(V25:V32)</f>
        <v>0</v>
      </c>
      <c r="W24" s="237"/>
      <c r="X24" s="237"/>
      <c r="AG24" t="s">
        <v>101</v>
      </c>
    </row>
    <row r="25" spans="1:60" outlineLevel="1" x14ac:dyDescent="0.2">
      <c r="A25" s="244">
        <v>9</v>
      </c>
      <c r="B25" s="245" t="s">
        <v>134</v>
      </c>
      <c r="C25" s="311" t="s">
        <v>135</v>
      </c>
      <c r="D25" s="246" t="s">
        <v>133</v>
      </c>
      <c r="E25" s="247">
        <v>1</v>
      </c>
      <c r="F25" s="312">
        <f>'002 Elektro Pol'!G156</f>
        <v>0</v>
      </c>
      <c r="G25" s="249">
        <f>ROUND(E25*F25,2)</f>
        <v>0</v>
      </c>
      <c r="H25" s="234"/>
      <c r="I25" s="233">
        <f>ROUND(E25*H25,2)</f>
        <v>0</v>
      </c>
      <c r="J25" s="234"/>
      <c r="K25" s="233">
        <f>ROUND(E25*J25,2)</f>
        <v>0</v>
      </c>
      <c r="L25" s="233">
        <v>21</v>
      </c>
      <c r="M25" s="233">
        <f>G25*(1+L25/100)</f>
        <v>0</v>
      </c>
      <c r="N25" s="233">
        <v>0.1</v>
      </c>
      <c r="O25" s="233">
        <f>ROUND(E25*N25,2)</f>
        <v>0.1</v>
      </c>
      <c r="P25" s="233">
        <v>0</v>
      </c>
      <c r="Q25" s="233">
        <f>ROUND(E25*P25,2)</f>
        <v>0</v>
      </c>
      <c r="R25" s="233"/>
      <c r="S25" s="233" t="s">
        <v>127</v>
      </c>
      <c r="T25" s="233" t="s">
        <v>128</v>
      </c>
      <c r="U25" s="233">
        <v>0</v>
      </c>
      <c r="V25" s="233">
        <f>ROUND(E25*U25,2)</f>
        <v>0</v>
      </c>
      <c r="W25" s="233"/>
      <c r="X25" s="233" t="s">
        <v>106</v>
      </c>
      <c r="Y25" s="214"/>
      <c r="Z25" s="214"/>
      <c r="AA25" s="214"/>
      <c r="AB25" s="214"/>
      <c r="AC25" s="214"/>
      <c r="AD25" s="214"/>
      <c r="AE25" s="214"/>
      <c r="AF25" s="214"/>
      <c r="AG25" s="214" t="s">
        <v>117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1"/>
      <c r="B26" s="232"/>
      <c r="C26" s="262" t="s">
        <v>258</v>
      </c>
      <c r="D26" s="256"/>
      <c r="E26" s="256"/>
      <c r="F26" s="256"/>
      <c r="G26" s="256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3"/>
      <c r="Y26" s="214"/>
      <c r="Z26" s="214"/>
      <c r="AA26" s="214"/>
      <c r="AB26" s="214"/>
      <c r="AC26" s="214"/>
      <c r="AD26" s="214"/>
      <c r="AE26" s="214"/>
      <c r="AF26" s="214"/>
      <c r="AG26" s="214" t="s">
        <v>130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44">
        <v>10</v>
      </c>
      <c r="B27" s="245" t="s">
        <v>136</v>
      </c>
      <c r="C27" s="259" t="s">
        <v>137</v>
      </c>
      <c r="D27" s="246" t="s">
        <v>122</v>
      </c>
      <c r="E27" s="247">
        <v>30</v>
      </c>
      <c r="F27" s="248"/>
      <c r="G27" s="249">
        <f>ROUND(E27*F27,2)</f>
        <v>0</v>
      </c>
      <c r="H27" s="234"/>
      <c r="I27" s="233">
        <f>ROUND(E27*H27,2)</f>
        <v>0</v>
      </c>
      <c r="J27" s="234"/>
      <c r="K27" s="233">
        <f>ROUND(E27*J27,2)</f>
        <v>0</v>
      </c>
      <c r="L27" s="233">
        <v>21</v>
      </c>
      <c r="M27" s="233">
        <f>G27*(1+L27/100)</f>
        <v>0</v>
      </c>
      <c r="N27" s="233">
        <v>2E-3</v>
      </c>
      <c r="O27" s="233">
        <f>ROUND(E27*N27,2)</f>
        <v>0.06</v>
      </c>
      <c r="P27" s="233">
        <v>0</v>
      </c>
      <c r="Q27" s="233">
        <f>ROUND(E27*P27,2)</f>
        <v>0</v>
      </c>
      <c r="R27" s="233"/>
      <c r="S27" s="233" t="s">
        <v>127</v>
      </c>
      <c r="T27" s="233" t="s">
        <v>128</v>
      </c>
      <c r="U27" s="233">
        <v>0</v>
      </c>
      <c r="V27" s="233">
        <f>ROUND(E27*U27,2)</f>
        <v>0</v>
      </c>
      <c r="W27" s="233"/>
      <c r="X27" s="233" t="s">
        <v>106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107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2" t="s">
        <v>138</v>
      </c>
      <c r="D28" s="256"/>
      <c r="E28" s="256"/>
      <c r="F28" s="256"/>
      <c r="G28" s="256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130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0" t="s">
        <v>139</v>
      </c>
      <c r="D29" s="235"/>
      <c r="E29" s="236">
        <v>30</v>
      </c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109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44">
        <v>11</v>
      </c>
      <c r="B30" s="245" t="s">
        <v>140</v>
      </c>
      <c r="C30" s="259" t="s">
        <v>141</v>
      </c>
      <c r="D30" s="246" t="s">
        <v>122</v>
      </c>
      <c r="E30" s="247">
        <v>30</v>
      </c>
      <c r="F30" s="248"/>
      <c r="G30" s="249">
        <f>ROUND(E30*F30,2)</f>
        <v>0</v>
      </c>
      <c r="H30" s="234"/>
      <c r="I30" s="233">
        <f>ROUND(E30*H30,2)</f>
        <v>0</v>
      </c>
      <c r="J30" s="234"/>
      <c r="K30" s="233">
        <f>ROUND(E30*J30,2)</f>
        <v>0</v>
      </c>
      <c r="L30" s="233">
        <v>21</v>
      </c>
      <c r="M30" s="233">
        <f>G30*(1+L30/100)</f>
        <v>0</v>
      </c>
      <c r="N30" s="233">
        <v>2E-3</v>
      </c>
      <c r="O30" s="233">
        <f>ROUND(E30*N30,2)</f>
        <v>0.06</v>
      </c>
      <c r="P30" s="233">
        <v>0</v>
      </c>
      <c r="Q30" s="233">
        <f>ROUND(E30*P30,2)</f>
        <v>0</v>
      </c>
      <c r="R30" s="233"/>
      <c r="S30" s="233" t="s">
        <v>127</v>
      </c>
      <c r="T30" s="233" t="s">
        <v>128</v>
      </c>
      <c r="U30" s="233">
        <v>0</v>
      </c>
      <c r="V30" s="233">
        <f>ROUND(E30*U30,2)</f>
        <v>0</v>
      </c>
      <c r="W30" s="233"/>
      <c r="X30" s="233" t="s">
        <v>106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107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/>
      <c r="B31" s="232"/>
      <c r="C31" s="262" t="s">
        <v>142</v>
      </c>
      <c r="D31" s="256"/>
      <c r="E31" s="256"/>
      <c r="F31" s="256"/>
      <c r="G31" s="256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4"/>
      <c r="Z31" s="214"/>
      <c r="AA31" s="214"/>
      <c r="AB31" s="214"/>
      <c r="AC31" s="214"/>
      <c r="AD31" s="214"/>
      <c r="AE31" s="214"/>
      <c r="AF31" s="214"/>
      <c r="AG31" s="214" t="s">
        <v>130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/>
      <c r="B32" s="232"/>
      <c r="C32" s="260" t="s">
        <v>143</v>
      </c>
      <c r="D32" s="235"/>
      <c r="E32" s="236">
        <v>30</v>
      </c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14"/>
      <c r="Z32" s="214"/>
      <c r="AA32" s="214"/>
      <c r="AB32" s="214"/>
      <c r="AC32" s="214"/>
      <c r="AD32" s="214"/>
      <c r="AE32" s="214"/>
      <c r="AF32" s="214"/>
      <c r="AG32" s="214" t="s">
        <v>109</v>
      </c>
      <c r="AH32" s="214">
        <v>5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x14ac:dyDescent="0.2">
      <c r="A33" s="238" t="s">
        <v>100</v>
      </c>
      <c r="B33" s="239" t="s">
        <v>73</v>
      </c>
      <c r="C33" s="258" t="s">
        <v>29</v>
      </c>
      <c r="D33" s="240"/>
      <c r="E33" s="241"/>
      <c r="F33" s="242"/>
      <c r="G33" s="243">
        <f>SUMIF(AG34:AG34,"&lt;&gt;NOR",G34:G34)</f>
        <v>0</v>
      </c>
      <c r="H33" s="237"/>
      <c r="I33" s="237">
        <f>SUM(I34:I34)</f>
        <v>0</v>
      </c>
      <c r="J33" s="237"/>
      <c r="K33" s="237">
        <f>SUM(K34:K34)</f>
        <v>0</v>
      </c>
      <c r="L33" s="237"/>
      <c r="M33" s="237">
        <f>SUM(M34:M34)</f>
        <v>0</v>
      </c>
      <c r="N33" s="237"/>
      <c r="O33" s="237">
        <f>SUM(O34:O34)</f>
        <v>0</v>
      </c>
      <c r="P33" s="237"/>
      <c r="Q33" s="237">
        <f>SUM(Q34:Q34)</f>
        <v>0</v>
      </c>
      <c r="R33" s="237"/>
      <c r="S33" s="237"/>
      <c r="T33" s="237"/>
      <c r="U33" s="237"/>
      <c r="V33" s="237">
        <f>SUM(V34:V34)</f>
        <v>0</v>
      </c>
      <c r="W33" s="237"/>
      <c r="X33" s="237"/>
      <c r="AG33" t="s">
        <v>101</v>
      </c>
    </row>
    <row r="34" spans="1:60" outlineLevel="1" x14ac:dyDescent="0.2">
      <c r="A34" s="250">
        <v>12</v>
      </c>
      <c r="B34" s="251" t="s">
        <v>144</v>
      </c>
      <c r="C34" s="261" t="s">
        <v>145</v>
      </c>
      <c r="D34" s="252" t="s">
        <v>146</v>
      </c>
      <c r="E34" s="253">
        <v>1</v>
      </c>
      <c r="F34" s="254"/>
      <c r="G34" s="255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21</v>
      </c>
      <c r="M34" s="233">
        <f>G34*(1+L34/100)</f>
        <v>0</v>
      </c>
      <c r="N34" s="233">
        <v>0</v>
      </c>
      <c r="O34" s="233">
        <f>ROUND(E34*N34,2)</f>
        <v>0</v>
      </c>
      <c r="P34" s="233">
        <v>0</v>
      </c>
      <c r="Q34" s="233">
        <f>ROUND(E34*P34,2)</f>
        <v>0</v>
      </c>
      <c r="R34" s="233"/>
      <c r="S34" s="233" t="s">
        <v>112</v>
      </c>
      <c r="T34" s="233" t="s">
        <v>128</v>
      </c>
      <c r="U34" s="233">
        <v>0</v>
      </c>
      <c r="V34" s="233">
        <f>ROUND(E34*U34,2)</f>
        <v>0</v>
      </c>
      <c r="W34" s="233"/>
      <c r="X34" s="233" t="s">
        <v>147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148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x14ac:dyDescent="0.2">
      <c r="A35" s="238" t="s">
        <v>100</v>
      </c>
      <c r="B35" s="239" t="s">
        <v>74</v>
      </c>
      <c r="C35" s="258" t="s">
        <v>30</v>
      </c>
      <c r="D35" s="240"/>
      <c r="E35" s="241"/>
      <c r="F35" s="242"/>
      <c r="G35" s="243">
        <f>SUMIF(AG36:AG36,"&lt;&gt;NOR",G36:G36)</f>
        <v>0</v>
      </c>
      <c r="H35" s="237"/>
      <c r="I35" s="237">
        <f>SUM(I36:I36)</f>
        <v>0</v>
      </c>
      <c r="J35" s="237"/>
      <c r="K35" s="237">
        <f>SUM(K36:K36)</f>
        <v>0</v>
      </c>
      <c r="L35" s="237"/>
      <c r="M35" s="237">
        <f>SUM(M36:M36)</f>
        <v>0</v>
      </c>
      <c r="N35" s="237"/>
      <c r="O35" s="237">
        <f>SUM(O36:O36)</f>
        <v>0</v>
      </c>
      <c r="P35" s="237"/>
      <c r="Q35" s="237">
        <f>SUM(Q36:Q36)</f>
        <v>0</v>
      </c>
      <c r="R35" s="237"/>
      <c r="S35" s="237"/>
      <c r="T35" s="237"/>
      <c r="U35" s="237"/>
      <c r="V35" s="237">
        <f>SUM(V36:V36)</f>
        <v>0</v>
      </c>
      <c r="W35" s="237"/>
      <c r="X35" s="237"/>
      <c r="AG35" t="s">
        <v>101</v>
      </c>
    </row>
    <row r="36" spans="1:60" outlineLevel="1" x14ac:dyDescent="0.2">
      <c r="A36" s="244">
        <v>13</v>
      </c>
      <c r="B36" s="245" t="s">
        <v>149</v>
      </c>
      <c r="C36" s="259" t="s">
        <v>150</v>
      </c>
      <c r="D36" s="246" t="s">
        <v>146</v>
      </c>
      <c r="E36" s="247">
        <v>1</v>
      </c>
      <c r="F36" s="248"/>
      <c r="G36" s="249">
        <f>ROUND(E36*F36,2)</f>
        <v>0</v>
      </c>
      <c r="H36" s="234"/>
      <c r="I36" s="233">
        <f>ROUND(E36*H36,2)</f>
        <v>0</v>
      </c>
      <c r="J36" s="234"/>
      <c r="K36" s="233">
        <f>ROUND(E36*J36,2)</f>
        <v>0</v>
      </c>
      <c r="L36" s="233">
        <v>21</v>
      </c>
      <c r="M36" s="233">
        <f>G36*(1+L36/100)</f>
        <v>0</v>
      </c>
      <c r="N36" s="233">
        <v>0</v>
      </c>
      <c r="O36" s="233">
        <f>ROUND(E36*N36,2)</f>
        <v>0</v>
      </c>
      <c r="P36" s="233">
        <v>0</v>
      </c>
      <c r="Q36" s="233">
        <f>ROUND(E36*P36,2)</f>
        <v>0</v>
      </c>
      <c r="R36" s="233"/>
      <c r="S36" s="233" t="s">
        <v>112</v>
      </c>
      <c r="T36" s="233" t="s">
        <v>128</v>
      </c>
      <c r="U36" s="233">
        <v>0</v>
      </c>
      <c r="V36" s="233">
        <f>ROUND(E36*U36,2)</f>
        <v>0</v>
      </c>
      <c r="W36" s="233"/>
      <c r="X36" s="233" t="s">
        <v>147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148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x14ac:dyDescent="0.2">
      <c r="A37" s="3"/>
      <c r="B37" s="4"/>
      <c r="C37" s="263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AE37">
        <v>15</v>
      </c>
      <c r="AF37">
        <v>21</v>
      </c>
      <c r="AG37" t="s">
        <v>87</v>
      </c>
    </row>
    <row r="38" spans="1:60" x14ac:dyDescent="0.2">
      <c r="A38" s="217"/>
      <c r="B38" s="218" t="s">
        <v>31</v>
      </c>
      <c r="C38" s="264"/>
      <c r="D38" s="219"/>
      <c r="E38" s="220"/>
      <c r="F38" s="220"/>
      <c r="G38" s="257">
        <f>G8+G11+G14+G19+G22+G24+G33+G35</f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AE38">
        <f>SUMIF(L7:L36,AE37,G7:G36)</f>
        <v>0</v>
      </c>
      <c r="AF38">
        <f>SUMIF(L7:L36,AF37,G7:G36)</f>
        <v>0</v>
      </c>
      <c r="AG38" t="s">
        <v>151</v>
      </c>
    </row>
    <row r="39" spans="1:60" x14ac:dyDescent="0.2">
      <c r="A39" s="3"/>
      <c r="B39" s="4"/>
      <c r="C39" s="263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60" x14ac:dyDescent="0.2">
      <c r="A40" s="3"/>
      <c r="B40" s="4"/>
      <c r="C40" s="263"/>
      <c r="D40" s="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60" x14ac:dyDescent="0.2">
      <c r="A41" s="221" t="s">
        <v>152</v>
      </c>
      <c r="B41" s="221"/>
      <c r="C41" s="265"/>
      <c r="D41" s="6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60" x14ac:dyDescent="0.2">
      <c r="A42" s="222"/>
      <c r="B42" s="223"/>
      <c r="C42" s="266"/>
      <c r="D42" s="223"/>
      <c r="E42" s="223"/>
      <c r="F42" s="223"/>
      <c r="G42" s="224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AG42" t="s">
        <v>153</v>
      </c>
    </row>
    <row r="43" spans="1:60" x14ac:dyDescent="0.2">
      <c r="A43" s="225"/>
      <c r="B43" s="226"/>
      <c r="C43" s="267"/>
      <c r="D43" s="226"/>
      <c r="E43" s="226"/>
      <c r="F43" s="226"/>
      <c r="G43" s="227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60" x14ac:dyDescent="0.2">
      <c r="A44" s="225"/>
      <c r="B44" s="226"/>
      <c r="C44" s="267"/>
      <c r="D44" s="226"/>
      <c r="E44" s="226"/>
      <c r="F44" s="226"/>
      <c r="G44" s="227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60" x14ac:dyDescent="0.2">
      <c r="A45" s="225"/>
      <c r="B45" s="226"/>
      <c r="C45" s="267"/>
      <c r="D45" s="226"/>
      <c r="E45" s="226"/>
      <c r="F45" s="226"/>
      <c r="G45" s="227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60" x14ac:dyDescent="0.2">
      <c r="A46" s="228"/>
      <c r="B46" s="229"/>
      <c r="C46" s="268"/>
      <c r="D46" s="229"/>
      <c r="E46" s="229"/>
      <c r="F46" s="229"/>
      <c r="G46" s="230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60" x14ac:dyDescent="0.2">
      <c r="A47" s="3"/>
      <c r="B47" s="4"/>
      <c r="C47" s="263"/>
      <c r="D47" s="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60" x14ac:dyDescent="0.2">
      <c r="C48" s="269"/>
      <c r="D48" s="10"/>
      <c r="AG48" t="s">
        <v>154</v>
      </c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CC5" sheet="1"/>
  <mergeCells count="10">
    <mergeCell ref="A1:G1"/>
    <mergeCell ref="C2:G2"/>
    <mergeCell ref="C3:G3"/>
    <mergeCell ref="C4:G4"/>
    <mergeCell ref="A41:C41"/>
    <mergeCell ref="A42:G46"/>
    <mergeCell ref="C21:G21"/>
    <mergeCell ref="C26:G26"/>
    <mergeCell ref="C28:G28"/>
    <mergeCell ref="C31:G3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7"/>
  <sheetViews>
    <sheetView zoomScale="145" zoomScaleNormal="145" workbookViewId="0">
      <selection activeCell="F153" sqref="F153"/>
    </sheetView>
  </sheetViews>
  <sheetFormatPr defaultRowHeight="11.25" x14ac:dyDescent="0.2"/>
  <cols>
    <col min="1" max="1" width="5.7109375" style="271" customWidth="1"/>
    <col min="2" max="2" width="11.7109375" style="271" customWidth="1"/>
    <col min="3" max="3" width="16.7109375" style="271" customWidth="1"/>
    <col min="4" max="5" width="11.7109375" style="271" customWidth="1"/>
    <col min="6" max="6" width="7.7109375" style="271" customWidth="1"/>
    <col min="7" max="7" width="11.7109375" style="271" customWidth="1"/>
    <col min="8" max="8" width="4.7109375" style="271" customWidth="1"/>
    <col min="9" max="256" width="9.140625" style="271"/>
    <col min="257" max="257" width="5.7109375" style="271" customWidth="1"/>
    <col min="258" max="258" width="11.7109375" style="271" customWidth="1"/>
    <col min="259" max="259" width="16.7109375" style="271" customWidth="1"/>
    <col min="260" max="261" width="11.7109375" style="271" customWidth="1"/>
    <col min="262" max="262" width="7.7109375" style="271" customWidth="1"/>
    <col min="263" max="263" width="11.7109375" style="271" customWidth="1"/>
    <col min="264" max="264" width="4.7109375" style="271" customWidth="1"/>
    <col min="265" max="512" width="9.140625" style="271"/>
    <col min="513" max="513" width="5.7109375" style="271" customWidth="1"/>
    <col min="514" max="514" width="11.7109375" style="271" customWidth="1"/>
    <col min="515" max="515" width="16.7109375" style="271" customWidth="1"/>
    <col min="516" max="517" width="11.7109375" style="271" customWidth="1"/>
    <col min="518" max="518" width="7.7109375" style="271" customWidth="1"/>
    <col min="519" max="519" width="11.7109375" style="271" customWidth="1"/>
    <col min="520" max="520" width="4.7109375" style="271" customWidth="1"/>
    <col min="521" max="768" width="9.140625" style="271"/>
    <col min="769" max="769" width="5.7109375" style="271" customWidth="1"/>
    <col min="770" max="770" width="11.7109375" style="271" customWidth="1"/>
    <col min="771" max="771" width="16.7109375" style="271" customWidth="1"/>
    <col min="772" max="773" width="11.7109375" style="271" customWidth="1"/>
    <col min="774" max="774" width="7.7109375" style="271" customWidth="1"/>
    <col min="775" max="775" width="11.7109375" style="271" customWidth="1"/>
    <col min="776" max="776" width="4.7109375" style="271" customWidth="1"/>
    <col min="777" max="1024" width="9.140625" style="271"/>
    <col min="1025" max="1025" width="5.7109375" style="271" customWidth="1"/>
    <col min="1026" max="1026" width="11.7109375" style="271" customWidth="1"/>
    <col min="1027" max="1027" width="16.7109375" style="271" customWidth="1"/>
    <col min="1028" max="1029" width="11.7109375" style="271" customWidth="1"/>
    <col min="1030" max="1030" width="7.7109375" style="271" customWidth="1"/>
    <col min="1031" max="1031" width="11.7109375" style="271" customWidth="1"/>
    <col min="1032" max="1032" width="4.7109375" style="271" customWidth="1"/>
    <col min="1033" max="1280" width="9.140625" style="271"/>
    <col min="1281" max="1281" width="5.7109375" style="271" customWidth="1"/>
    <col min="1282" max="1282" width="11.7109375" style="271" customWidth="1"/>
    <col min="1283" max="1283" width="16.7109375" style="271" customWidth="1"/>
    <col min="1284" max="1285" width="11.7109375" style="271" customWidth="1"/>
    <col min="1286" max="1286" width="7.7109375" style="271" customWidth="1"/>
    <col min="1287" max="1287" width="11.7109375" style="271" customWidth="1"/>
    <col min="1288" max="1288" width="4.7109375" style="271" customWidth="1"/>
    <col min="1289" max="1536" width="9.140625" style="271"/>
    <col min="1537" max="1537" width="5.7109375" style="271" customWidth="1"/>
    <col min="1538" max="1538" width="11.7109375" style="271" customWidth="1"/>
    <col min="1539" max="1539" width="16.7109375" style="271" customWidth="1"/>
    <col min="1540" max="1541" width="11.7109375" style="271" customWidth="1"/>
    <col min="1542" max="1542" width="7.7109375" style="271" customWidth="1"/>
    <col min="1543" max="1543" width="11.7109375" style="271" customWidth="1"/>
    <col min="1544" max="1544" width="4.7109375" style="271" customWidth="1"/>
    <col min="1545" max="1792" width="9.140625" style="271"/>
    <col min="1793" max="1793" width="5.7109375" style="271" customWidth="1"/>
    <col min="1794" max="1794" width="11.7109375" style="271" customWidth="1"/>
    <col min="1795" max="1795" width="16.7109375" style="271" customWidth="1"/>
    <col min="1796" max="1797" width="11.7109375" style="271" customWidth="1"/>
    <col min="1798" max="1798" width="7.7109375" style="271" customWidth="1"/>
    <col min="1799" max="1799" width="11.7109375" style="271" customWidth="1"/>
    <col min="1800" max="1800" width="4.7109375" style="271" customWidth="1"/>
    <col min="1801" max="2048" width="9.140625" style="271"/>
    <col min="2049" max="2049" width="5.7109375" style="271" customWidth="1"/>
    <col min="2050" max="2050" width="11.7109375" style="271" customWidth="1"/>
    <col min="2051" max="2051" width="16.7109375" style="271" customWidth="1"/>
    <col min="2052" max="2053" width="11.7109375" style="271" customWidth="1"/>
    <col min="2054" max="2054" width="7.7109375" style="271" customWidth="1"/>
    <col min="2055" max="2055" width="11.7109375" style="271" customWidth="1"/>
    <col min="2056" max="2056" width="4.7109375" style="271" customWidth="1"/>
    <col min="2057" max="2304" width="9.140625" style="271"/>
    <col min="2305" max="2305" width="5.7109375" style="271" customWidth="1"/>
    <col min="2306" max="2306" width="11.7109375" style="271" customWidth="1"/>
    <col min="2307" max="2307" width="16.7109375" style="271" customWidth="1"/>
    <col min="2308" max="2309" width="11.7109375" style="271" customWidth="1"/>
    <col min="2310" max="2310" width="7.7109375" style="271" customWidth="1"/>
    <col min="2311" max="2311" width="11.7109375" style="271" customWidth="1"/>
    <col min="2312" max="2312" width="4.7109375" style="271" customWidth="1"/>
    <col min="2313" max="2560" width="9.140625" style="271"/>
    <col min="2561" max="2561" width="5.7109375" style="271" customWidth="1"/>
    <col min="2562" max="2562" width="11.7109375" style="271" customWidth="1"/>
    <col min="2563" max="2563" width="16.7109375" style="271" customWidth="1"/>
    <col min="2564" max="2565" width="11.7109375" style="271" customWidth="1"/>
    <col min="2566" max="2566" width="7.7109375" style="271" customWidth="1"/>
    <col min="2567" max="2567" width="11.7109375" style="271" customWidth="1"/>
    <col min="2568" max="2568" width="4.7109375" style="271" customWidth="1"/>
    <col min="2569" max="2816" width="9.140625" style="271"/>
    <col min="2817" max="2817" width="5.7109375" style="271" customWidth="1"/>
    <col min="2818" max="2818" width="11.7109375" style="271" customWidth="1"/>
    <col min="2819" max="2819" width="16.7109375" style="271" customWidth="1"/>
    <col min="2820" max="2821" width="11.7109375" style="271" customWidth="1"/>
    <col min="2822" max="2822" width="7.7109375" style="271" customWidth="1"/>
    <col min="2823" max="2823" width="11.7109375" style="271" customWidth="1"/>
    <col min="2824" max="2824" width="4.7109375" style="271" customWidth="1"/>
    <col min="2825" max="3072" width="9.140625" style="271"/>
    <col min="3073" max="3073" width="5.7109375" style="271" customWidth="1"/>
    <col min="3074" max="3074" width="11.7109375" style="271" customWidth="1"/>
    <col min="3075" max="3075" width="16.7109375" style="271" customWidth="1"/>
    <col min="3076" max="3077" width="11.7109375" style="271" customWidth="1"/>
    <col min="3078" max="3078" width="7.7109375" style="271" customWidth="1"/>
    <col min="3079" max="3079" width="11.7109375" style="271" customWidth="1"/>
    <col min="3080" max="3080" width="4.7109375" style="271" customWidth="1"/>
    <col min="3081" max="3328" width="9.140625" style="271"/>
    <col min="3329" max="3329" width="5.7109375" style="271" customWidth="1"/>
    <col min="3330" max="3330" width="11.7109375" style="271" customWidth="1"/>
    <col min="3331" max="3331" width="16.7109375" style="271" customWidth="1"/>
    <col min="3332" max="3333" width="11.7109375" style="271" customWidth="1"/>
    <col min="3334" max="3334" width="7.7109375" style="271" customWidth="1"/>
    <col min="3335" max="3335" width="11.7109375" style="271" customWidth="1"/>
    <col min="3336" max="3336" width="4.7109375" style="271" customWidth="1"/>
    <col min="3337" max="3584" width="9.140625" style="271"/>
    <col min="3585" max="3585" width="5.7109375" style="271" customWidth="1"/>
    <col min="3586" max="3586" width="11.7109375" style="271" customWidth="1"/>
    <col min="3587" max="3587" width="16.7109375" style="271" customWidth="1"/>
    <col min="3588" max="3589" width="11.7109375" style="271" customWidth="1"/>
    <col min="3590" max="3590" width="7.7109375" style="271" customWidth="1"/>
    <col min="3591" max="3591" width="11.7109375" style="271" customWidth="1"/>
    <col min="3592" max="3592" width="4.7109375" style="271" customWidth="1"/>
    <col min="3593" max="3840" width="9.140625" style="271"/>
    <col min="3841" max="3841" width="5.7109375" style="271" customWidth="1"/>
    <col min="3842" max="3842" width="11.7109375" style="271" customWidth="1"/>
    <col min="3843" max="3843" width="16.7109375" style="271" customWidth="1"/>
    <col min="3844" max="3845" width="11.7109375" style="271" customWidth="1"/>
    <col min="3846" max="3846" width="7.7109375" style="271" customWidth="1"/>
    <col min="3847" max="3847" width="11.7109375" style="271" customWidth="1"/>
    <col min="3848" max="3848" width="4.7109375" style="271" customWidth="1"/>
    <col min="3849" max="4096" width="9.140625" style="271"/>
    <col min="4097" max="4097" width="5.7109375" style="271" customWidth="1"/>
    <col min="4098" max="4098" width="11.7109375" style="271" customWidth="1"/>
    <col min="4099" max="4099" width="16.7109375" style="271" customWidth="1"/>
    <col min="4100" max="4101" width="11.7109375" style="271" customWidth="1"/>
    <col min="4102" max="4102" width="7.7109375" style="271" customWidth="1"/>
    <col min="4103" max="4103" width="11.7109375" style="271" customWidth="1"/>
    <col min="4104" max="4104" width="4.7109375" style="271" customWidth="1"/>
    <col min="4105" max="4352" width="9.140625" style="271"/>
    <col min="4353" max="4353" width="5.7109375" style="271" customWidth="1"/>
    <col min="4354" max="4354" width="11.7109375" style="271" customWidth="1"/>
    <col min="4355" max="4355" width="16.7109375" style="271" customWidth="1"/>
    <col min="4356" max="4357" width="11.7109375" style="271" customWidth="1"/>
    <col min="4358" max="4358" width="7.7109375" style="271" customWidth="1"/>
    <col min="4359" max="4359" width="11.7109375" style="271" customWidth="1"/>
    <col min="4360" max="4360" width="4.7109375" style="271" customWidth="1"/>
    <col min="4361" max="4608" width="9.140625" style="271"/>
    <col min="4609" max="4609" width="5.7109375" style="271" customWidth="1"/>
    <col min="4610" max="4610" width="11.7109375" style="271" customWidth="1"/>
    <col min="4611" max="4611" width="16.7109375" style="271" customWidth="1"/>
    <col min="4612" max="4613" width="11.7109375" style="271" customWidth="1"/>
    <col min="4614" max="4614" width="7.7109375" style="271" customWidth="1"/>
    <col min="4615" max="4615" width="11.7109375" style="271" customWidth="1"/>
    <col min="4616" max="4616" width="4.7109375" style="271" customWidth="1"/>
    <col min="4617" max="4864" width="9.140625" style="271"/>
    <col min="4865" max="4865" width="5.7109375" style="271" customWidth="1"/>
    <col min="4866" max="4866" width="11.7109375" style="271" customWidth="1"/>
    <col min="4867" max="4867" width="16.7109375" style="271" customWidth="1"/>
    <col min="4868" max="4869" width="11.7109375" style="271" customWidth="1"/>
    <col min="4870" max="4870" width="7.7109375" style="271" customWidth="1"/>
    <col min="4871" max="4871" width="11.7109375" style="271" customWidth="1"/>
    <col min="4872" max="4872" width="4.7109375" style="271" customWidth="1"/>
    <col min="4873" max="5120" width="9.140625" style="271"/>
    <col min="5121" max="5121" width="5.7109375" style="271" customWidth="1"/>
    <col min="5122" max="5122" width="11.7109375" style="271" customWidth="1"/>
    <col min="5123" max="5123" width="16.7109375" style="271" customWidth="1"/>
    <col min="5124" max="5125" width="11.7109375" style="271" customWidth="1"/>
    <col min="5126" max="5126" width="7.7109375" style="271" customWidth="1"/>
    <col min="5127" max="5127" width="11.7109375" style="271" customWidth="1"/>
    <col min="5128" max="5128" width="4.7109375" style="271" customWidth="1"/>
    <col min="5129" max="5376" width="9.140625" style="271"/>
    <col min="5377" max="5377" width="5.7109375" style="271" customWidth="1"/>
    <col min="5378" max="5378" width="11.7109375" style="271" customWidth="1"/>
    <col min="5379" max="5379" width="16.7109375" style="271" customWidth="1"/>
    <col min="5380" max="5381" width="11.7109375" style="271" customWidth="1"/>
    <col min="5382" max="5382" width="7.7109375" style="271" customWidth="1"/>
    <col min="5383" max="5383" width="11.7109375" style="271" customWidth="1"/>
    <col min="5384" max="5384" width="4.7109375" style="271" customWidth="1"/>
    <col min="5385" max="5632" width="9.140625" style="271"/>
    <col min="5633" max="5633" width="5.7109375" style="271" customWidth="1"/>
    <col min="5634" max="5634" width="11.7109375" style="271" customWidth="1"/>
    <col min="5635" max="5635" width="16.7109375" style="271" customWidth="1"/>
    <col min="5636" max="5637" width="11.7109375" style="271" customWidth="1"/>
    <col min="5638" max="5638" width="7.7109375" style="271" customWidth="1"/>
    <col min="5639" max="5639" width="11.7109375" style="271" customWidth="1"/>
    <col min="5640" max="5640" width="4.7109375" style="271" customWidth="1"/>
    <col min="5641" max="5888" width="9.140625" style="271"/>
    <col min="5889" max="5889" width="5.7109375" style="271" customWidth="1"/>
    <col min="5890" max="5890" width="11.7109375" style="271" customWidth="1"/>
    <col min="5891" max="5891" width="16.7109375" style="271" customWidth="1"/>
    <col min="5892" max="5893" width="11.7109375" style="271" customWidth="1"/>
    <col min="5894" max="5894" width="7.7109375" style="271" customWidth="1"/>
    <col min="5895" max="5895" width="11.7109375" style="271" customWidth="1"/>
    <col min="5896" max="5896" width="4.7109375" style="271" customWidth="1"/>
    <col min="5897" max="6144" width="9.140625" style="271"/>
    <col min="6145" max="6145" width="5.7109375" style="271" customWidth="1"/>
    <col min="6146" max="6146" width="11.7109375" style="271" customWidth="1"/>
    <col min="6147" max="6147" width="16.7109375" style="271" customWidth="1"/>
    <col min="6148" max="6149" width="11.7109375" style="271" customWidth="1"/>
    <col min="6150" max="6150" width="7.7109375" style="271" customWidth="1"/>
    <col min="6151" max="6151" width="11.7109375" style="271" customWidth="1"/>
    <col min="6152" max="6152" width="4.7109375" style="271" customWidth="1"/>
    <col min="6153" max="6400" width="9.140625" style="271"/>
    <col min="6401" max="6401" width="5.7109375" style="271" customWidth="1"/>
    <col min="6402" max="6402" width="11.7109375" style="271" customWidth="1"/>
    <col min="6403" max="6403" width="16.7109375" style="271" customWidth="1"/>
    <col min="6404" max="6405" width="11.7109375" style="271" customWidth="1"/>
    <col min="6406" max="6406" width="7.7109375" style="271" customWidth="1"/>
    <col min="6407" max="6407" width="11.7109375" style="271" customWidth="1"/>
    <col min="6408" max="6408" width="4.7109375" style="271" customWidth="1"/>
    <col min="6409" max="6656" width="9.140625" style="271"/>
    <col min="6657" max="6657" width="5.7109375" style="271" customWidth="1"/>
    <col min="6658" max="6658" width="11.7109375" style="271" customWidth="1"/>
    <col min="6659" max="6659" width="16.7109375" style="271" customWidth="1"/>
    <col min="6660" max="6661" width="11.7109375" style="271" customWidth="1"/>
    <col min="6662" max="6662" width="7.7109375" style="271" customWidth="1"/>
    <col min="6663" max="6663" width="11.7109375" style="271" customWidth="1"/>
    <col min="6664" max="6664" width="4.7109375" style="271" customWidth="1"/>
    <col min="6665" max="6912" width="9.140625" style="271"/>
    <col min="6913" max="6913" width="5.7109375" style="271" customWidth="1"/>
    <col min="6914" max="6914" width="11.7109375" style="271" customWidth="1"/>
    <col min="6915" max="6915" width="16.7109375" style="271" customWidth="1"/>
    <col min="6916" max="6917" width="11.7109375" style="271" customWidth="1"/>
    <col min="6918" max="6918" width="7.7109375" style="271" customWidth="1"/>
    <col min="6919" max="6919" width="11.7109375" style="271" customWidth="1"/>
    <col min="6920" max="6920" width="4.7109375" style="271" customWidth="1"/>
    <col min="6921" max="7168" width="9.140625" style="271"/>
    <col min="7169" max="7169" width="5.7109375" style="271" customWidth="1"/>
    <col min="7170" max="7170" width="11.7109375" style="271" customWidth="1"/>
    <col min="7171" max="7171" width="16.7109375" style="271" customWidth="1"/>
    <col min="7172" max="7173" width="11.7109375" style="271" customWidth="1"/>
    <col min="7174" max="7174" width="7.7109375" style="271" customWidth="1"/>
    <col min="7175" max="7175" width="11.7109375" style="271" customWidth="1"/>
    <col min="7176" max="7176" width="4.7109375" style="271" customWidth="1"/>
    <col min="7177" max="7424" width="9.140625" style="271"/>
    <col min="7425" max="7425" width="5.7109375" style="271" customWidth="1"/>
    <col min="7426" max="7426" width="11.7109375" style="271" customWidth="1"/>
    <col min="7427" max="7427" width="16.7109375" style="271" customWidth="1"/>
    <col min="7428" max="7429" width="11.7109375" style="271" customWidth="1"/>
    <col min="7430" max="7430" width="7.7109375" style="271" customWidth="1"/>
    <col min="7431" max="7431" width="11.7109375" style="271" customWidth="1"/>
    <col min="7432" max="7432" width="4.7109375" style="271" customWidth="1"/>
    <col min="7433" max="7680" width="9.140625" style="271"/>
    <col min="7681" max="7681" width="5.7109375" style="271" customWidth="1"/>
    <col min="7682" max="7682" width="11.7109375" style="271" customWidth="1"/>
    <col min="7683" max="7683" width="16.7109375" style="271" customWidth="1"/>
    <col min="7684" max="7685" width="11.7109375" style="271" customWidth="1"/>
    <col min="7686" max="7686" width="7.7109375" style="271" customWidth="1"/>
    <col min="7687" max="7687" width="11.7109375" style="271" customWidth="1"/>
    <col min="7688" max="7688" width="4.7109375" style="271" customWidth="1"/>
    <col min="7689" max="7936" width="9.140625" style="271"/>
    <col min="7937" max="7937" width="5.7109375" style="271" customWidth="1"/>
    <col min="7938" max="7938" width="11.7109375" style="271" customWidth="1"/>
    <col min="7939" max="7939" width="16.7109375" style="271" customWidth="1"/>
    <col min="7940" max="7941" width="11.7109375" style="271" customWidth="1"/>
    <col min="7942" max="7942" width="7.7109375" style="271" customWidth="1"/>
    <col min="7943" max="7943" width="11.7109375" style="271" customWidth="1"/>
    <col min="7944" max="7944" width="4.7109375" style="271" customWidth="1"/>
    <col min="7945" max="8192" width="9.140625" style="271"/>
    <col min="8193" max="8193" width="5.7109375" style="271" customWidth="1"/>
    <col min="8194" max="8194" width="11.7109375" style="271" customWidth="1"/>
    <col min="8195" max="8195" width="16.7109375" style="271" customWidth="1"/>
    <col min="8196" max="8197" width="11.7109375" style="271" customWidth="1"/>
    <col min="8198" max="8198" width="7.7109375" style="271" customWidth="1"/>
    <col min="8199" max="8199" width="11.7109375" style="271" customWidth="1"/>
    <col min="8200" max="8200" width="4.7109375" style="271" customWidth="1"/>
    <col min="8201" max="8448" width="9.140625" style="271"/>
    <col min="8449" max="8449" width="5.7109375" style="271" customWidth="1"/>
    <col min="8450" max="8450" width="11.7109375" style="271" customWidth="1"/>
    <col min="8451" max="8451" width="16.7109375" style="271" customWidth="1"/>
    <col min="8452" max="8453" width="11.7109375" style="271" customWidth="1"/>
    <col min="8454" max="8454" width="7.7109375" style="271" customWidth="1"/>
    <col min="8455" max="8455" width="11.7109375" style="271" customWidth="1"/>
    <col min="8456" max="8456" width="4.7109375" style="271" customWidth="1"/>
    <col min="8457" max="8704" width="9.140625" style="271"/>
    <col min="8705" max="8705" width="5.7109375" style="271" customWidth="1"/>
    <col min="8706" max="8706" width="11.7109375" style="271" customWidth="1"/>
    <col min="8707" max="8707" width="16.7109375" style="271" customWidth="1"/>
    <col min="8708" max="8709" width="11.7109375" style="271" customWidth="1"/>
    <col min="8710" max="8710" width="7.7109375" style="271" customWidth="1"/>
    <col min="8711" max="8711" width="11.7109375" style="271" customWidth="1"/>
    <col min="8712" max="8712" width="4.7109375" style="271" customWidth="1"/>
    <col min="8713" max="8960" width="9.140625" style="271"/>
    <col min="8961" max="8961" width="5.7109375" style="271" customWidth="1"/>
    <col min="8962" max="8962" width="11.7109375" style="271" customWidth="1"/>
    <col min="8963" max="8963" width="16.7109375" style="271" customWidth="1"/>
    <col min="8964" max="8965" width="11.7109375" style="271" customWidth="1"/>
    <col min="8966" max="8966" width="7.7109375" style="271" customWidth="1"/>
    <col min="8967" max="8967" width="11.7109375" style="271" customWidth="1"/>
    <col min="8968" max="8968" width="4.7109375" style="271" customWidth="1"/>
    <col min="8969" max="9216" width="9.140625" style="271"/>
    <col min="9217" max="9217" width="5.7109375" style="271" customWidth="1"/>
    <col min="9218" max="9218" width="11.7109375" style="271" customWidth="1"/>
    <col min="9219" max="9219" width="16.7109375" style="271" customWidth="1"/>
    <col min="9220" max="9221" width="11.7109375" style="271" customWidth="1"/>
    <col min="9222" max="9222" width="7.7109375" style="271" customWidth="1"/>
    <col min="9223" max="9223" width="11.7109375" style="271" customWidth="1"/>
    <col min="9224" max="9224" width="4.7109375" style="271" customWidth="1"/>
    <col min="9225" max="9472" width="9.140625" style="271"/>
    <col min="9473" max="9473" width="5.7109375" style="271" customWidth="1"/>
    <col min="9474" max="9474" width="11.7109375" style="271" customWidth="1"/>
    <col min="9475" max="9475" width="16.7109375" style="271" customWidth="1"/>
    <col min="9476" max="9477" width="11.7109375" style="271" customWidth="1"/>
    <col min="9478" max="9478" width="7.7109375" style="271" customWidth="1"/>
    <col min="9479" max="9479" width="11.7109375" style="271" customWidth="1"/>
    <col min="9480" max="9480" width="4.7109375" style="271" customWidth="1"/>
    <col min="9481" max="9728" width="9.140625" style="271"/>
    <col min="9729" max="9729" width="5.7109375" style="271" customWidth="1"/>
    <col min="9730" max="9730" width="11.7109375" style="271" customWidth="1"/>
    <col min="9731" max="9731" width="16.7109375" style="271" customWidth="1"/>
    <col min="9732" max="9733" width="11.7109375" style="271" customWidth="1"/>
    <col min="9734" max="9734" width="7.7109375" style="271" customWidth="1"/>
    <col min="9735" max="9735" width="11.7109375" style="271" customWidth="1"/>
    <col min="9736" max="9736" width="4.7109375" style="271" customWidth="1"/>
    <col min="9737" max="9984" width="9.140625" style="271"/>
    <col min="9985" max="9985" width="5.7109375" style="271" customWidth="1"/>
    <col min="9986" max="9986" width="11.7109375" style="271" customWidth="1"/>
    <col min="9987" max="9987" width="16.7109375" style="271" customWidth="1"/>
    <col min="9988" max="9989" width="11.7109375" style="271" customWidth="1"/>
    <col min="9990" max="9990" width="7.7109375" style="271" customWidth="1"/>
    <col min="9991" max="9991" width="11.7109375" style="271" customWidth="1"/>
    <col min="9992" max="9992" width="4.7109375" style="271" customWidth="1"/>
    <col min="9993" max="10240" width="9.140625" style="271"/>
    <col min="10241" max="10241" width="5.7109375" style="271" customWidth="1"/>
    <col min="10242" max="10242" width="11.7109375" style="271" customWidth="1"/>
    <col min="10243" max="10243" width="16.7109375" style="271" customWidth="1"/>
    <col min="10244" max="10245" width="11.7109375" style="271" customWidth="1"/>
    <col min="10246" max="10246" width="7.7109375" style="271" customWidth="1"/>
    <col min="10247" max="10247" width="11.7109375" style="271" customWidth="1"/>
    <col min="10248" max="10248" width="4.7109375" style="271" customWidth="1"/>
    <col min="10249" max="10496" width="9.140625" style="271"/>
    <col min="10497" max="10497" width="5.7109375" style="271" customWidth="1"/>
    <col min="10498" max="10498" width="11.7109375" style="271" customWidth="1"/>
    <col min="10499" max="10499" width="16.7109375" style="271" customWidth="1"/>
    <col min="10500" max="10501" width="11.7109375" style="271" customWidth="1"/>
    <col min="10502" max="10502" width="7.7109375" style="271" customWidth="1"/>
    <col min="10503" max="10503" width="11.7109375" style="271" customWidth="1"/>
    <col min="10504" max="10504" width="4.7109375" style="271" customWidth="1"/>
    <col min="10505" max="10752" width="9.140625" style="271"/>
    <col min="10753" max="10753" width="5.7109375" style="271" customWidth="1"/>
    <col min="10754" max="10754" width="11.7109375" style="271" customWidth="1"/>
    <col min="10755" max="10755" width="16.7109375" style="271" customWidth="1"/>
    <col min="10756" max="10757" width="11.7109375" style="271" customWidth="1"/>
    <col min="10758" max="10758" width="7.7109375" style="271" customWidth="1"/>
    <col min="10759" max="10759" width="11.7109375" style="271" customWidth="1"/>
    <col min="10760" max="10760" width="4.7109375" style="271" customWidth="1"/>
    <col min="10761" max="11008" width="9.140625" style="271"/>
    <col min="11009" max="11009" width="5.7109375" style="271" customWidth="1"/>
    <col min="11010" max="11010" width="11.7109375" style="271" customWidth="1"/>
    <col min="11011" max="11011" width="16.7109375" style="271" customWidth="1"/>
    <col min="11012" max="11013" width="11.7109375" style="271" customWidth="1"/>
    <col min="11014" max="11014" width="7.7109375" style="271" customWidth="1"/>
    <col min="11015" max="11015" width="11.7109375" style="271" customWidth="1"/>
    <col min="11016" max="11016" width="4.7109375" style="271" customWidth="1"/>
    <col min="11017" max="11264" width="9.140625" style="271"/>
    <col min="11265" max="11265" width="5.7109375" style="271" customWidth="1"/>
    <col min="11266" max="11266" width="11.7109375" style="271" customWidth="1"/>
    <col min="11267" max="11267" width="16.7109375" style="271" customWidth="1"/>
    <col min="11268" max="11269" width="11.7109375" style="271" customWidth="1"/>
    <col min="11270" max="11270" width="7.7109375" style="271" customWidth="1"/>
    <col min="11271" max="11271" width="11.7109375" style="271" customWidth="1"/>
    <col min="11272" max="11272" width="4.7109375" style="271" customWidth="1"/>
    <col min="11273" max="11520" width="9.140625" style="271"/>
    <col min="11521" max="11521" width="5.7109375" style="271" customWidth="1"/>
    <col min="11522" max="11522" width="11.7109375" style="271" customWidth="1"/>
    <col min="11523" max="11523" width="16.7109375" style="271" customWidth="1"/>
    <col min="11524" max="11525" width="11.7109375" style="271" customWidth="1"/>
    <col min="11526" max="11526" width="7.7109375" style="271" customWidth="1"/>
    <col min="11527" max="11527" width="11.7109375" style="271" customWidth="1"/>
    <col min="11528" max="11528" width="4.7109375" style="271" customWidth="1"/>
    <col min="11529" max="11776" width="9.140625" style="271"/>
    <col min="11777" max="11777" width="5.7109375" style="271" customWidth="1"/>
    <col min="11778" max="11778" width="11.7109375" style="271" customWidth="1"/>
    <col min="11779" max="11779" width="16.7109375" style="271" customWidth="1"/>
    <col min="11780" max="11781" width="11.7109375" style="271" customWidth="1"/>
    <col min="11782" max="11782" width="7.7109375" style="271" customWidth="1"/>
    <col min="11783" max="11783" width="11.7109375" style="271" customWidth="1"/>
    <col min="11784" max="11784" width="4.7109375" style="271" customWidth="1"/>
    <col min="11785" max="12032" width="9.140625" style="271"/>
    <col min="12033" max="12033" width="5.7109375" style="271" customWidth="1"/>
    <col min="12034" max="12034" width="11.7109375" style="271" customWidth="1"/>
    <col min="12035" max="12035" width="16.7109375" style="271" customWidth="1"/>
    <col min="12036" max="12037" width="11.7109375" style="271" customWidth="1"/>
    <col min="12038" max="12038" width="7.7109375" style="271" customWidth="1"/>
    <col min="12039" max="12039" width="11.7109375" style="271" customWidth="1"/>
    <col min="12040" max="12040" width="4.7109375" style="271" customWidth="1"/>
    <col min="12041" max="12288" width="9.140625" style="271"/>
    <col min="12289" max="12289" width="5.7109375" style="271" customWidth="1"/>
    <col min="12290" max="12290" width="11.7109375" style="271" customWidth="1"/>
    <col min="12291" max="12291" width="16.7109375" style="271" customWidth="1"/>
    <col min="12292" max="12293" width="11.7109375" style="271" customWidth="1"/>
    <col min="12294" max="12294" width="7.7109375" style="271" customWidth="1"/>
    <col min="12295" max="12295" width="11.7109375" style="271" customWidth="1"/>
    <col min="12296" max="12296" width="4.7109375" style="271" customWidth="1"/>
    <col min="12297" max="12544" width="9.140625" style="271"/>
    <col min="12545" max="12545" width="5.7109375" style="271" customWidth="1"/>
    <col min="12546" max="12546" width="11.7109375" style="271" customWidth="1"/>
    <col min="12547" max="12547" width="16.7109375" style="271" customWidth="1"/>
    <col min="12548" max="12549" width="11.7109375" style="271" customWidth="1"/>
    <col min="12550" max="12550" width="7.7109375" style="271" customWidth="1"/>
    <col min="12551" max="12551" width="11.7109375" style="271" customWidth="1"/>
    <col min="12552" max="12552" width="4.7109375" style="271" customWidth="1"/>
    <col min="12553" max="12800" width="9.140625" style="271"/>
    <col min="12801" max="12801" width="5.7109375" style="271" customWidth="1"/>
    <col min="12802" max="12802" width="11.7109375" style="271" customWidth="1"/>
    <col min="12803" max="12803" width="16.7109375" style="271" customWidth="1"/>
    <col min="12804" max="12805" width="11.7109375" style="271" customWidth="1"/>
    <col min="12806" max="12806" width="7.7109375" style="271" customWidth="1"/>
    <col min="12807" max="12807" width="11.7109375" style="271" customWidth="1"/>
    <col min="12808" max="12808" width="4.7109375" style="271" customWidth="1"/>
    <col min="12809" max="13056" width="9.140625" style="271"/>
    <col min="13057" max="13057" width="5.7109375" style="271" customWidth="1"/>
    <col min="13058" max="13058" width="11.7109375" style="271" customWidth="1"/>
    <col min="13059" max="13059" width="16.7109375" style="271" customWidth="1"/>
    <col min="13060" max="13061" width="11.7109375" style="271" customWidth="1"/>
    <col min="13062" max="13062" width="7.7109375" style="271" customWidth="1"/>
    <col min="13063" max="13063" width="11.7109375" style="271" customWidth="1"/>
    <col min="13064" max="13064" width="4.7109375" style="271" customWidth="1"/>
    <col min="13065" max="13312" width="9.140625" style="271"/>
    <col min="13313" max="13313" width="5.7109375" style="271" customWidth="1"/>
    <col min="13314" max="13314" width="11.7109375" style="271" customWidth="1"/>
    <col min="13315" max="13315" width="16.7109375" style="271" customWidth="1"/>
    <col min="13316" max="13317" width="11.7109375" style="271" customWidth="1"/>
    <col min="13318" max="13318" width="7.7109375" style="271" customWidth="1"/>
    <col min="13319" max="13319" width="11.7109375" style="271" customWidth="1"/>
    <col min="13320" max="13320" width="4.7109375" style="271" customWidth="1"/>
    <col min="13321" max="13568" width="9.140625" style="271"/>
    <col min="13569" max="13569" width="5.7109375" style="271" customWidth="1"/>
    <col min="13570" max="13570" width="11.7109375" style="271" customWidth="1"/>
    <col min="13571" max="13571" width="16.7109375" style="271" customWidth="1"/>
    <col min="13572" max="13573" width="11.7109375" style="271" customWidth="1"/>
    <col min="13574" max="13574" width="7.7109375" style="271" customWidth="1"/>
    <col min="13575" max="13575" width="11.7109375" style="271" customWidth="1"/>
    <col min="13576" max="13576" width="4.7109375" style="271" customWidth="1"/>
    <col min="13577" max="13824" width="9.140625" style="271"/>
    <col min="13825" max="13825" width="5.7109375" style="271" customWidth="1"/>
    <col min="13826" max="13826" width="11.7109375" style="271" customWidth="1"/>
    <col min="13827" max="13827" width="16.7109375" style="271" customWidth="1"/>
    <col min="13828" max="13829" width="11.7109375" style="271" customWidth="1"/>
    <col min="13830" max="13830" width="7.7109375" style="271" customWidth="1"/>
    <col min="13831" max="13831" width="11.7109375" style="271" customWidth="1"/>
    <col min="13832" max="13832" width="4.7109375" style="271" customWidth="1"/>
    <col min="13833" max="14080" width="9.140625" style="271"/>
    <col min="14081" max="14081" width="5.7109375" style="271" customWidth="1"/>
    <col min="14082" max="14082" width="11.7109375" style="271" customWidth="1"/>
    <col min="14083" max="14083" width="16.7109375" style="271" customWidth="1"/>
    <col min="14084" max="14085" width="11.7109375" style="271" customWidth="1"/>
    <col min="14086" max="14086" width="7.7109375" style="271" customWidth="1"/>
    <col min="14087" max="14087" width="11.7109375" style="271" customWidth="1"/>
    <col min="14088" max="14088" width="4.7109375" style="271" customWidth="1"/>
    <col min="14089" max="14336" width="9.140625" style="271"/>
    <col min="14337" max="14337" width="5.7109375" style="271" customWidth="1"/>
    <col min="14338" max="14338" width="11.7109375" style="271" customWidth="1"/>
    <col min="14339" max="14339" width="16.7109375" style="271" customWidth="1"/>
    <col min="14340" max="14341" width="11.7109375" style="271" customWidth="1"/>
    <col min="14342" max="14342" width="7.7109375" style="271" customWidth="1"/>
    <col min="14343" max="14343" width="11.7109375" style="271" customWidth="1"/>
    <col min="14344" max="14344" width="4.7109375" style="271" customWidth="1"/>
    <col min="14345" max="14592" width="9.140625" style="271"/>
    <col min="14593" max="14593" width="5.7109375" style="271" customWidth="1"/>
    <col min="14594" max="14594" width="11.7109375" style="271" customWidth="1"/>
    <col min="14595" max="14595" width="16.7109375" style="271" customWidth="1"/>
    <col min="14596" max="14597" width="11.7109375" style="271" customWidth="1"/>
    <col min="14598" max="14598" width="7.7109375" style="271" customWidth="1"/>
    <col min="14599" max="14599" width="11.7109375" style="271" customWidth="1"/>
    <col min="14600" max="14600" width="4.7109375" style="271" customWidth="1"/>
    <col min="14601" max="14848" width="9.140625" style="271"/>
    <col min="14849" max="14849" width="5.7109375" style="271" customWidth="1"/>
    <col min="14850" max="14850" width="11.7109375" style="271" customWidth="1"/>
    <col min="14851" max="14851" width="16.7109375" style="271" customWidth="1"/>
    <col min="14852" max="14853" width="11.7109375" style="271" customWidth="1"/>
    <col min="14854" max="14854" width="7.7109375" style="271" customWidth="1"/>
    <col min="14855" max="14855" width="11.7109375" style="271" customWidth="1"/>
    <col min="14856" max="14856" width="4.7109375" style="271" customWidth="1"/>
    <col min="14857" max="15104" width="9.140625" style="271"/>
    <col min="15105" max="15105" width="5.7109375" style="271" customWidth="1"/>
    <col min="15106" max="15106" width="11.7109375" style="271" customWidth="1"/>
    <col min="15107" max="15107" width="16.7109375" style="271" customWidth="1"/>
    <col min="15108" max="15109" width="11.7109375" style="271" customWidth="1"/>
    <col min="15110" max="15110" width="7.7109375" style="271" customWidth="1"/>
    <col min="15111" max="15111" width="11.7109375" style="271" customWidth="1"/>
    <col min="15112" max="15112" width="4.7109375" style="271" customWidth="1"/>
    <col min="15113" max="15360" width="9.140625" style="271"/>
    <col min="15361" max="15361" width="5.7109375" style="271" customWidth="1"/>
    <col min="15362" max="15362" width="11.7109375" style="271" customWidth="1"/>
    <col min="15363" max="15363" width="16.7109375" style="271" customWidth="1"/>
    <col min="15364" max="15365" width="11.7109375" style="271" customWidth="1"/>
    <col min="15366" max="15366" width="7.7109375" style="271" customWidth="1"/>
    <col min="15367" max="15367" width="11.7109375" style="271" customWidth="1"/>
    <col min="15368" max="15368" width="4.7109375" style="271" customWidth="1"/>
    <col min="15369" max="15616" width="9.140625" style="271"/>
    <col min="15617" max="15617" width="5.7109375" style="271" customWidth="1"/>
    <col min="15618" max="15618" width="11.7109375" style="271" customWidth="1"/>
    <col min="15619" max="15619" width="16.7109375" style="271" customWidth="1"/>
    <col min="15620" max="15621" width="11.7109375" style="271" customWidth="1"/>
    <col min="15622" max="15622" width="7.7109375" style="271" customWidth="1"/>
    <col min="15623" max="15623" width="11.7109375" style="271" customWidth="1"/>
    <col min="15624" max="15624" width="4.7109375" style="271" customWidth="1"/>
    <col min="15625" max="15872" width="9.140625" style="271"/>
    <col min="15873" max="15873" width="5.7109375" style="271" customWidth="1"/>
    <col min="15874" max="15874" width="11.7109375" style="271" customWidth="1"/>
    <col min="15875" max="15875" width="16.7109375" style="271" customWidth="1"/>
    <col min="15876" max="15877" width="11.7109375" style="271" customWidth="1"/>
    <col min="15878" max="15878" width="7.7109375" style="271" customWidth="1"/>
    <col min="15879" max="15879" width="11.7109375" style="271" customWidth="1"/>
    <col min="15880" max="15880" width="4.7109375" style="271" customWidth="1"/>
    <col min="15881" max="16128" width="9.140625" style="271"/>
    <col min="16129" max="16129" width="5.7109375" style="271" customWidth="1"/>
    <col min="16130" max="16130" width="11.7109375" style="271" customWidth="1"/>
    <col min="16131" max="16131" width="16.7109375" style="271" customWidth="1"/>
    <col min="16132" max="16133" width="11.7109375" style="271" customWidth="1"/>
    <col min="16134" max="16134" width="7.7109375" style="271" customWidth="1"/>
    <col min="16135" max="16135" width="11.7109375" style="271" customWidth="1"/>
    <col min="16136" max="16136" width="4.7109375" style="271" customWidth="1"/>
    <col min="16137" max="16384" width="9.140625" style="271"/>
  </cols>
  <sheetData>
    <row r="1" spans="1:8" ht="15.75" x14ac:dyDescent="0.2">
      <c r="A1" s="270" t="s">
        <v>155</v>
      </c>
      <c r="B1" s="270"/>
      <c r="C1" s="270"/>
      <c r="D1" s="270"/>
      <c r="E1" s="270"/>
      <c r="F1" s="270"/>
      <c r="G1" s="270"/>
      <c r="H1" s="270"/>
    </row>
    <row r="2" spans="1:8" ht="12.75" x14ac:dyDescent="0.2">
      <c r="A2" s="272" t="s">
        <v>156</v>
      </c>
      <c r="B2" s="272"/>
      <c r="C2" s="272"/>
      <c r="D2" s="272"/>
      <c r="E2" s="272"/>
      <c r="F2" s="272"/>
      <c r="G2" s="272"/>
      <c r="H2" s="272"/>
    </row>
    <row r="3" spans="1:8" x14ac:dyDescent="0.2">
      <c r="A3" s="273" t="s">
        <v>157</v>
      </c>
      <c r="B3" s="274" t="s">
        <v>158</v>
      </c>
      <c r="C3" s="274" t="s">
        <v>159</v>
      </c>
      <c r="D3" s="273" t="s">
        <v>160</v>
      </c>
      <c r="E3" s="273" t="s">
        <v>161</v>
      </c>
      <c r="F3" s="274" t="s">
        <v>162</v>
      </c>
      <c r="G3" s="273" t="s">
        <v>163</v>
      </c>
      <c r="H3" s="273" t="s">
        <v>87</v>
      </c>
    </row>
    <row r="4" spans="1:8" x14ac:dyDescent="0.2">
      <c r="A4" s="275">
        <v>1</v>
      </c>
      <c r="B4" s="276" t="s">
        <v>164</v>
      </c>
      <c r="C4" s="276" t="s">
        <v>165</v>
      </c>
      <c r="D4" s="286"/>
      <c r="E4" s="277">
        <v>6</v>
      </c>
      <c r="F4" s="276" t="s">
        <v>166</v>
      </c>
      <c r="G4" s="277">
        <f>D4*E4</f>
        <v>0</v>
      </c>
      <c r="H4" s="278">
        <v>0.21</v>
      </c>
    </row>
    <row r="5" spans="1:8" ht="22.5" x14ac:dyDescent="0.2">
      <c r="A5" s="275">
        <v>2</v>
      </c>
      <c r="B5" s="276" t="s">
        <v>167</v>
      </c>
      <c r="C5" s="276" t="s">
        <v>168</v>
      </c>
      <c r="D5" s="286"/>
      <c r="E5" s="277">
        <v>5</v>
      </c>
      <c r="F5" s="276" t="s">
        <v>166</v>
      </c>
      <c r="G5" s="277">
        <f>D5*E5</f>
        <v>0</v>
      </c>
      <c r="H5" s="278">
        <v>0.21</v>
      </c>
    </row>
    <row r="6" spans="1:8" x14ac:dyDescent="0.2">
      <c r="F6" s="271" t="s">
        <v>31</v>
      </c>
      <c r="G6" s="287">
        <f>G5+G4</f>
        <v>0</v>
      </c>
      <c r="H6" s="279"/>
    </row>
    <row r="7" spans="1:8" ht="12" thickBot="1" x14ac:dyDescent="0.25">
      <c r="A7" s="280" t="s">
        <v>169</v>
      </c>
    </row>
    <row r="8" spans="1:8" ht="14.25" thickTop="1" thickBot="1" x14ac:dyDescent="0.25">
      <c r="A8" s="281"/>
      <c r="B8" s="281"/>
      <c r="C8" s="281"/>
      <c r="D8" s="281"/>
      <c r="E8" s="281"/>
      <c r="F8" s="281"/>
      <c r="G8" s="289">
        <f>G6</f>
        <v>0</v>
      </c>
      <c r="H8" s="281"/>
    </row>
    <row r="10" spans="1:8" ht="12.75" x14ac:dyDescent="0.2">
      <c r="A10" s="282" t="s">
        <v>170</v>
      </c>
      <c r="B10" s="282"/>
      <c r="C10" s="282"/>
      <c r="D10" s="282"/>
      <c r="E10" s="282"/>
      <c r="F10" s="282"/>
      <c r="G10" s="282"/>
      <c r="H10" s="282"/>
    </row>
    <row r="11" spans="1:8" x14ac:dyDescent="0.2">
      <c r="A11" s="273" t="s">
        <v>157</v>
      </c>
      <c r="B11" s="274" t="s">
        <v>158</v>
      </c>
      <c r="C11" s="274" t="s">
        <v>159</v>
      </c>
      <c r="D11" s="273" t="s">
        <v>160</v>
      </c>
      <c r="E11" s="273" t="s">
        <v>161</v>
      </c>
      <c r="F11" s="274" t="s">
        <v>162</v>
      </c>
      <c r="G11" s="273" t="s">
        <v>163</v>
      </c>
      <c r="H11" s="273" t="s">
        <v>87</v>
      </c>
    </row>
    <row r="12" spans="1:8" x14ac:dyDescent="0.2">
      <c r="A12" s="275">
        <v>1</v>
      </c>
      <c r="B12" s="276" t="s">
        <v>171</v>
      </c>
      <c r="C12" s="276" t="s">
        <v>172</v>
      </c>
      <c r="D12" s="286"/>
      <c r="E12" s="277">
        <v>120</v>
      </c>
      <c r="F12" s="276" t="s">
        <v>122</v>
      </c>
      <c r="G12" s="277">
        <f>D12*E12</f>
        <v>0</v>
      </c>
      <c r="H12" s="278">
        <v>0.21</v>
      </c>
    </row>
    <row r="13" spans="1:8" ht="22.5" x14ac:dyDescent="0.2">
      <c r="A13" s="275">
        <v>2</v>
      </c>
      <c r="B13" s="276" t="s">
        <v>173</v>
      </c>
      <c r="C13" s="276" t="s">
        <v>174</v>
      </c>
      <c r="D13" s="286"/>
      <c r="E13" s="277">
        <v>120</v>
      </c>
      <c r="F13" s="276" t="s">
        <v>122</v>
      </c>
      <c r="G13" s="277">
        <f>D13*E13</f>
        <v>0</v>
      </c>
      <c r="H13" s="278">
        <v>0.21</v>
      </c>
    </row>
    <row r="14" spans="1:8" x14ac:dyDescent="0.2">
      <c r="F14" s="271" t="s">
        <v>31</v>
      </c>
      <c r="G14" s="287">
        <f>G12+G13</f>
        <v>0</v>
      </c>
      <c r="H14" s="279"/>
    </row>
    <row r="15" spans="1:8" ht="12" thickBot="1" x14ac:dyDescent="0.25">
      <c r="A15" s="280" t="s">
        <v>169</v>
      </c>
    </row>
    <row r="16" spans="1:8" ht="14.25" thickTop="1" thickBot="1" x14ac:dyDescent="0.25">
      <c r="A16" s="281"/>
      <c r="B16" s="281"/>
      <c r="C16" s="281"/>
      <c r="D16" s="281"/>
      <c r="E16" s="281"/>
      <c r="F16" s="281"/>
      <c r="G16" s="289">
        <f>G14</f>
        <v>0</v>
      </c>
      <c r="H16" s="281"/>
    </row>
    <row r="18" spans="1:8" ht="12.75" x14ac:dyDescent="0.2">
      <c r="A18" s="282" t="s">
        <v>175</v>
      </c>
      <c r="B18" s="282"/>
      <c r="C18" s="282"/>
      <c r="D18" s="282"/>
      <c r="E18" s="282"/>
      <c r="F18" s="282"/>
      <c r="G18" s="282"/>
      <c r="H18" s="282"/>
    </row>
    <row r="19" spans="1:8" x14ac:dyDescent="0.2">
      <c r="A19" s="273" t="s">
        <v>157</v>
      </c>
      <c r="B19" s="274" t="s">
        <v>158</v>
      </c>
      <c r="C19" s="274" t="s">
        <v>159</v>
      </c>
      <c r="D19" s="273" t="s">
        <v>160</v>
      </c>
      <c r="E19" s="273" t="s">
        <v>161</v>
      </c>
      <c r="F19" s="274" t="s">
        <v>162</v>
      </c>
      <c r="G19" s="273" t="s">
        <v>163</v>
      </c>
      <c r="H19" s="273" t="s">
        <v>87</v>
      </c>
    </row>
    <row r="20" spans="1:8" ht="22.5" x14ac:dyDescent="0.2">
      <c r="A20" s="275">
        <v>1</v>
      </c>
      <c r="B20" s="276" t="s">
        <v>176</v>
      </c>
      <c r="C20" s="276" t="s">
        <v>177</v>
      </c>
      <c r="D20" s="286"/>
      <c r="E20" s="277">
        <v>18</v>
      </c>
      <c r="F20" s="276" t="s">
        <v>166</v>
      </c>
      <c r="G20" s="277">
        <f>D20*E20</f>
        <v>0</v>
      </c>
      <c r="H20" s="278">
        <v>0.21</v>
      </c>
    </row>
    <row r="21" spans="1:8" x14ac:dyDescent="0.2">
      <c r="F21" s="271" t="s">
        <v>31</v>
      </c>
      <c r="G21" s="287">
        <f>G20</f>
        <v>0</v>
      </c>
      <c r="H21" s="279"/>
    </row>
    <row r="22" spans="1:8" ht="12" thickBot="1" x14ac:dyDescent="0.25">
      <c r="A22" s="280" t="s">
        <v>169</v>
      </c>
    </row>
    <row r="23" spans="1:8" ht="14.25" thickTop="1" thickBot="1" x14ac:dyDescent="0.25">
      <c r="A23" s="281"/>
      <c r="B23" s="281"/>
      <c r="C23" s="281"/>
      <c r="D23" s="281"/>
      <c r="E23" s="281"/>
      <c r="F23" s="281"/>
      <c r="G23" s="289">
        <f>G21</f>
        <v>0</v>
      </c>
      <c r="H23" s="281"/>
    </row>
    <row r="25" spans="1:8" ht="12.75" x14ac:dyDescent="0.2">
      <c r="A25" s="282" t="s">
        <v>178</v>
      </c>
      <c r="B25" s="282"/>
      <c r="C25" s="282"/>
      <c r="D25" s="282"/>
      <c r="E25" s="282"/>
      <c r="F25" s="282"/>
      <c r="G25" s="282"/>
      <c r="H25" s="282"/>
    </row>
    <row r="26" spans="1:8" x14ac:dyDescent="0.2">
      <c r="A26" s="273" t="s">
        <v>157</v>
      </c>
      <c r="B26" s="274" t="s">
        <v>158</v>
      </c>
      <c r="C26" s="274" t="s">
        <v>159</v>
      </c>
      <c r="D26" s="273" t="s">
        <v>160</v>
      </c>
      <c r="E26" s="273" t="s">
        <v>161</v>
      </c>
      <c r="F26" s="274" t="s">
        <v>162</v>
      </c>
      <c r="G26" s="273" t="s">
        <v>163</v>
      </c>
      <c r="H26" s="273" t="s">
        <v>87</v>
      </c>
    </row>
    <row r="27" spans="1:8" ht="22.5" x14ac:dyDescent="0.2">
      <c r="A27" s="275">
        <v>1</v>
      </c>
      <c r="B27" s="276" t="s">
        <v>179</v>
      </c>
      <c r="C27" s="276" t="s">
        <v>180</v>
      </c>
      <c r="D27" s="286"/>
      <c r="E27" s="277">
        <v>20</v>
      </c>
      <c r="F27" s="276" t="s">
        <v>122</v>
      </c>
      <c r="G27" s="277">
        <f>D27*E27</f>
        <v>0</v>
      </c>
      <c r="H27" s="278">
        <v>0.21</v>
      </c>
    </row>
    <row r="28" spans="1:8" ht="22.5" x14ac:dyDescent="0.2">
      <c r="A28" s="275">
        <v>2</v>
      </c>
      <c r="B28" s="276" t="s">
        <v>181</v>
      </c>
      <c r="C28" s="276" t="s">
        <v>182</v>
      </c>
      <c r="D28" s="286"/>
      <c r="E28" s="277">
        <v>290</v>
      </c>
      <c r="F28" s="276" t="s">
        <v>122</v>
      </c>
      <c r="G28" s="277">
        <f>D28*E28</f>
        <v>0</v>
      </c>
      <c r="H28" s="278">
        <v>0.21</v>
      </c>
    </row>
    <row r="29" spans="1:8" x14ac:dyDescent="0.2">
      <c r="F29" s="271" t="s">
        <v>31</v>
      </c>
      <c r="G29" s="287">
        <f>G27+G28</f>
        <v>0</v>
      </c>
      <c r="H29" s="279"/>
    </row>
    <row r="30" spans="1:8" ht="12" thickBot="1" x14ac:dyDescent="0.25">
      <c r="A30" s="280" t="s">
        <v>169</v>
      </c>
    </row>
    <row r="31" spans="1:8" ht="14.25" thickTop="1" thickBot="1" x14ac:dyDescent="0.25">
      <c r="A31" s="281"/>
      <c r="B31" s="281"/>
      <c r="C31" s="281"/>
      <c r="D31" s="281"/>
      <c r="E31" s="281"/>
      <c r="F31" s="281"/>
      <c r="G31" s="289">
        <f>G29</f>
        <v>0</v>
      </c>
      <c r="H31" s="281"/>
    </row>
    <row r="33" spans="1:8" ht="12.75" x14ac:dyDescent="0.2">
      <c r="A33" s="282" t="s">
        <v>183</v>
      </c>
      <c r="B33" s="282"/>
      <c r="C33" s="282"/>
      <c r="D33" s="282"/>
      <c r="E33" s="282"/>
      <c r="F33" s="282"/>
      <c r="G33" s="282"/>
      <c r="H33" s="282"/>
    </row>
    <row r="34" spans="1:8" x14ac:dyDescent="0.2">
      <c r="A34" s="273" t="s">
        <v>157</v>
      </c>
      <c r="B34" s="274" t="s">
        <v>158</v>
      </c>
      <c r="C34" s="274" t="s">
        <v>159</v>
      </c>
      <c r="D34" s="273" t="s">
        <v>160</v>
      </c>
      <c r="E34" s="273" t="s">
        <v>161</v>
      </c>
      <c r="F34" s="274" t="s">
        <v>162</v>
      </c>
      <c r="G34" s="273" t="s">
        <v>163</v>
      </c>
      <c r="H34" s="273" t="s">
        <v>87</v>
      </c>
    </row>
    <row r="35" spans="1:8" ht="22.5" x14ac:dyDescent="0.2">
      <c r="A35" s="275">
        <v>1</v>
      </c>
      <c r="B35" s="276" t="s">
        <v>184</v>
      </c>
      <c r="C35" s="276" t="s">
        <v>185</v>
      </c>
      <c r="D35" s="286"/>
      <c r="E35" s="277">
        <v>10</v>
      </c>
      <c r="F35" s="276" t="s">
        <v>166</v>
      </c>
      <c r="G35" s="277">
        <f>D35*E35</f>
        <v>0</v>
      </c>
      <c r="H35" s="278">
        <v>0.21</v>
      </c>
    </row>
    <row r="36" spans="1:8" x14ac:dyDescent="0.2">
      <c r="F36" s="271" t="s">
        <v>31</v>
      </c>
      <c r="G36" s="287">
        <f>G35</f>
        <v>0</v>
      </c>
      <c r="H36" s="279"/>
    </row>
    <row r="37" spans="1:8" ht="12" thickBot="1" x14ac:dyDescent="0.25">
      <c r="A37" s="280" t="s">
        <v>169</v>
      </c>
    </row>
    <row r="38" spans="1:8" ht="14.25" thickTop="1" thickBot="1" x14ac:dyDescent="0.25">
      <c r="A38" s="281"/>
      <c r="B38" s="281"/>
      <c r="C38" s="281"/>
      <c r="D38" s="281"/>
      <c r="E38" s="281"/>
      <c r="F38" s="281"/>
      <c r="G38" s="289">
        <f>G36</f>
        <v>0</v>
      </c>
      <c r="H38" s="281"/>
    </row>
    <row r="40" spans="1:8" ht="12.75" x14ac:dyDescent="0.2">
      <c r="A40" s="282" t="s">
        <v>186</v>
      </c>
      <c r="B40" s="282"/>
      <c r="C40" s="282"/>
      <c r="D40" s="282"/>
      <c r="E40" s="282"/>
      <c r="F40" s="282"/>
      <c r="G40" s="282"/>
      <c r="H40" s="282"/>
    </row>
    <row r="41" spans="1:8" x14ac:dyDescent="0.2">
      <c r="A41" s="273" t="s">
        <v>157</v>
      </c>
      <c r="B41" s="274" t="s">
        <v>158</v>
      </c>
      <c r="C41" s="274" t="s">
        <v>159</v>
      </c>
      <c r="D41" s="273" t="s">
        <v>160</v>
      </c>
      <c r="E41" s="273" t="s">
        <v>161</v>
      </c>
      <c r="F41" s="274" t="s">
        <v>162</v>
      </c>
      <c r="G41" s="273" t="s">
        <v>163</v>
      </c>
      <c r="H41" s="273" t="s">
        <v>87</v>
      </c>
    </row>
    <row r="42" spans="1:8" ht="22.5" x14ac:dyDescent="0.2">
      <c r="A42" s="275">
        <v>1</v>
      </c>
      <c r="B42" s="276" t="s">
        <v>187</v>
      </c>
      <c r="C42" s="276" t="s">
        <v>188</v>
      </c>
      <c r="D42" s="286"/>
      <c r="E42" s="277">
        <v>1</v>
      </c>
      <c r="F42" s="276" t="s">
        <v>166</v>
      </c>
      <c r="G42" s="277">
        <f>D42*E42</f>
        <v>0</v>
      </c>
      <c r="H42" s="278">
        <v>0.21</v>
      </c>
    </row>
    <row r="43" spans="1:8" ht="22.5" x14ac:dyDescent="0.2">
      <c r="A43" s="275">
        <v>2</v>
      </c>
      <c r="B43" s="276" t="s">
        <v>189</v>
      </c>
      <c r="C43" s="276" t="s">
        <v>190</v>
      </c>
      <c r="D43" s="286"/>
      <c r="E43" s="277">
        <v>4</v>
      </c>
      <c r="F43" s="276" t="s">
        <v>166</v>
      </c>
      <c r="G43" s="277">
        <f t="shared" ref="G43:G45" si="0">D43*E43</f>
        <v>0</v>
      </c>
      <c r="H43" s="278">
        <v>0.21</v>
      </c>
    </row>
    <row r="44" spans="1:8" ht="22.5" x14ac:dyDescent="0.2">
      <c r="A44" s="275">
        <v>3</v>
      </c>
      <c r="B44" s="276" t="s">
        <v>191</v>
      </c>
      <c r="C44" s="276" t="s">
        <v>192</v>
      </c>
      <c r="D44" s="286"/>
      <c r="E44" s="277">
        <v>1</v>
      </c>
      <c r="F44" s="276" t="s">
        <v>166</v>
      </c>
      <c r="G44" s="277">
        <f t="shared" si="0"/>
        <v>0</v>
      </c>
      <c r="H44" s="278">
        <v>0.21</v>
      </c>
    </row>
    <row r="45" spans="1:8" x14ac:dyDescent="0.2">
      <c r="A45" s="275">
        <v>4</v>
      </c>
      <c r="B45" s="276" t="s">
        <v>193</v>
      </c>
      <c r="C45" s="276" t="s">
        <v>194</v>
      </c>
      <c r="D45" s="286"/>
      <c r="E45" s="277">
        <v>1</v>
      </c>
      <c r="F45" s="276" t="s">
        <v>166</v>
      </c>
      <c r="G45" s="277">
        <f t="shared" si="0"/>
        <v>0</v>
      </c>
      <c r="H45" s="278">
        <v>0.21</v>
      </c>
    </row>
    <row r="46" spans="1:8" x14ac:dyDescent="0.2">
      <c r="F46" s="271" t="s">
        <v>31</v>
      </c>
      <c r="G46" s="287">
        <f>G45+G44+G43+G42</f>
        <v>0</v>
      </c>
      <c r="H46" s="279"/>
    </row>
    <row r="47" spans="1:8" ht="12" thickBot="1" x14ac:dyDescent="0.25">
      <c r="A47" s="280" t="s">
        <v>169</v>
      </c>
    </row>
    <row r="48" spans="1:8" ht="14.25" thickTop="1" thickBot="1" x14ac:dyDescent="0.25">
      <c r="A48" s="281"/>
      <c r="B48" s="281"/>
      <c r="C48" s="281"/>
      <c r="D48" s="281"/>
      <c r="E48" s="281"/>
      <c r="F48" s="281"/>
      <c r="G48" s="289">
        <f>G46</f>
        <v>0</v>
      </c>
      <c r="H48" s="281"/>
    </row>
    <row r="50" spans="1:8" ht="12.75" x14ac:dyDescent="0.2">
      <c r="A50" s="282" t="s">
        <v>195</v>
      </c>
      <c r="B50" s="282"/>
      <c r="C50" s="282"/>
      <c r="D50" s="282"/>
      <c r="E50" s="282"/>
      <c r="F50" s="282"/>
      <c r="G50" s="282"/>
      <c r="H50" s="282"/>
    </row>
    <row r="51" spans="1:8" x14ac:dyDescent="0.2">
      <c r="A51" s="273" t="s">
        <v>157</v>
      </c>
      <c r="B51" s="274" t="s">
        <v>158</v>
      </c>
      <c r="C51" s="274" t="s">
        <v>159</v>
      </c>
      <c r="D51" s="273" t="s">
        <v>160</v>
      </c>
      <c r="E51" s="273" t="s">
        <v>161</v>
      </c>
      <c r="F51" s="274" t="s">
        <v>162</v>
      </c>
      <c r="G51" s="273" t="s">
        <v>163</v>
      </c>
      <c r="H51" s="273" t="s">
        <v>87</v>
      </c>
    </row>
    <row r="52" spans="1:8" x14ac:dyDescent="0.2">
      <c r="A52" s="275">
        <v>1</v>
      </c>
      <c r="B52" s="276" t="s">
        <v>196</v>
      </c>
      <c r="C52" s="276" t="s">
        <v>197</v>
      </c>
      <c r="D52" s="286"/>
      <c r="E52" s="277">
        <v>23</v>
      </c>
      <c r="F52" s="276" t="s">
        <v>166</v>
      </c>
      <c r="G52" s="277">
        <f>D52*E52</f>
        <v>0</v>
      </c>
      <c r="H52" s="278">
        <v>0.21</v>
      </c>
    </row>
    <row r="53" spans="1:8" x14ac:dyDescent="0.2">
      <c r="F53" s="271" t="s">
        <v>31</v>
      </c>
      <c r="G53" s="287">
        <f>G52</f>
        <v>0</v>
      </c>
      <c r="H53" s="279"/>
    </row>
    <row r="54" spans="1:8" ht="12" thickBot="1" x14ac:dyDescent="0.25">
      <c r="A54" s="280" t="s">
        <v>169</v>
      </c>
    </row>
    <row r="55" spans="1:8" ht="14.25" thickTop="1" thickBot="1" x14ac:dyDescent="0.25">
      <c r="A55" s="281"/>
      <c r="B55" s="281"/>
      <c r="C55" s="281"/>
      <c r="D55" s="281"/>
      <c r="E55" s="281"/>
      <c r="F55" s="281"/>
      <c r="G55" s="289">
        <f>G53</f>
        <v>0</v>
      </c>
      <c r="H55" s="281"/>
    </row>
    <row r="57" spans="1:8" ht="12" thickBot="1" x14ac:dyDescent="0.25">
      <c r="A57" s="280" t="s">
        <v>198</v>
      </c>
    </row>
    <row r="58" spans="1:8" ht="14.25" thickTop="1" thickBot="1" x14ac:dyDescent="0.25">
      <c r="A58" s="283"/>
      <c r="B58" s="283"/>
      <c r="C58" s="283"/>
      <c r="D58" s="283"/>
      <c r="E58" s="283"/>
      <c r="F58" s="283"/>
      <c r="G58" s="288">
        <f>G55</f>
        <v>0</v>
      </c>
      <c r="H58" s="283"/>
    </row>
    <row r="59" spans="1:8" ht="12" thickTop="1" x14ac:dyDescent="0.2"/>
    <row r="60" spans="1:8" ht="13.5" thickBot="1" x14ac:dyDescent="0.25">
      <c r="A60" s="284"/>
    </row>
    <row r="61" spans="1:8" ht="13.5" thickBot="1" x14ac:dyDescent="0.25">
      <c r="A61" s="292" t="s">
        <v>250</v>
      </c>
      <c r="B61" s="293"/>
      <c r="C61" s="293"/>
      <c r="D61" s="293"/>
      <c r="E61" s="293"/>
      <c r="F61" s="293"/>
      <c r="G61" s="294">
        <f>G58+G48+G38+G31+G23+G16+G8</f>
        <v>0</v>
      </c>
      <c r="H61" s="295"/>
    </row>
    <row r="63" spans="1:8" ht="15.75" x14ac:dyDescent="0.2">
      <c r="A63" s="270" t="s">
        <v>199</v>
      </c>
      <c r="B63" s="270"/>
      <c r="C63" s="270"/>
      <c r="D63" s="270"/>
      <c r="E63" s="270"/>
      <c r="F63" s="270"/>
      <c r="G63" s="270"/>
      <c r="H63" s="270"/>
    </row>
    <row r="64" spans="1:8" ht="12.75" x14ac:dyDescent="0.2">
      <c r="A64" s="272" t="s">
        <v>200</v>
      </c>
      <c r="B64" s="272"/>
      <c r="C64" s="272"/>
      <c r="D64" s="272"/>
      <c r="E64" s="272"/>
      <c r="F64" s="272"/>
      <c r="G64" s="272"/>
      <c r="H64" s="272"/>
    </row>
    <row r="65" spans="1:8" x14ac:dyDescent="0.2">
      <c r="A65" s="273" t="s">
        <v>157</v>
      </c>
      <c r="B65" s="274" t="s">
        <v>158</v>
      </c>
      <c r="C65" s="274" t="s">
        <v>159</v>
      </c>
      <c r="D65" s="273" t="s">
        <v>160</v>
      </c>
      <c r="E65" s="273" t="s">
        <v>161</v>
      </c>
      <c r="F65" s="274" t="s">
        <v>162</v>
      </c>
      <c r="G65" s="273" t="s">
        <v>163</v>
      </c>
      <c r="H65" s="273" t="s">
        <v>87</v>
      </c>
    </row>
    <row r="66" spans="1:8" x14ac:dyDescent="0.2">
      <c r="A66" s="275">
        <v>1</v>
      </c>
      <c r="B66" s="276" t="s">
        <v>201</v>
      </c>
      <c r="C66" s="276" t="s">
        <v>202</v>
      </c>
      <c r="D66" s="286"/>
      <c r="E66" s="277">
        <v>0.05</v>
      </c>
      <c r="F66" s="276" t="s">
        <v>203</v>
      </c>
      <c r="G66" s="277">
        <f>D66*E66</f>
        <v>0</v>
      </c>
      <c r="H66" s="278">
        <v>0.21</v>
      </c>
    </row>
    <row r="67" spans="1:8" ht="33.75" x14ac:dyDescent="0.2">
      <c r="A67" s="275">
        <v>2</v>
      </c>
      <c r="B67" s="276" t="s">
        <v>204</v>
      </c>
      <c r="C67" s="276" t="s">
        <v>205</v>
      </c>
      <c r="D67" s="286"/>
      <c r="E67" s="277">
        <v>60</v>
      </c>
      <c r="F67" s="276" t="s">
        <v>122</v>
      </c>
      <c r="G67" s="277">
        <f>D67*E67</f>
        <v>0</v>
      </c>
      <c r="H67" s="278">
        <v>0.21</v>
      </c>
    </row>
    <row r="68" spans="1:8" x14ac:dyDescent="0.2">
      <c r="F68" s="271" t="s">
        <v>31</v>
      </c>
      <c r="G68" s="287">
        <f>G66+G67</f>
        <v>0</v>
      </c>
      <c r="H68" s="279"/>
    </row>
    <row r="69" spans="1:8" ht="12" thickBot="1" x14ac:dyDescent="0.25">
      <c r="A69" s="280" t="s">
        <v>169</v>
      </c>
    </row>
    <row r="70" spans="1:8" ht="14.25" thickTop="1" thickBot="1" x14ac:dyDescent="0.25">
      <c r="A70" s="281"/>
      <c r="B70" s="281"/>
      <c r="C70" s="281"/>
      <c r="D70" s="281"/>
      <c r="E70" s="281"/>
      <c r="F70" s="281"/>
      <c r="G70" s="289">
        <f>G68</f>
        <v>0</v>
      </c>
      <c r="H70" s="281"/>
    </row>
    <row r="72" spans="1:8" ht="12" thickBot="1" x14ac:dyDescent="0.25">
      <c r="A72" s="280" t="s">
        <v>198</v>
      </c>
    </row>
    <row r="73" spans="1:8" ht="14.25" thickTop="1" thickBot="1" x14ac:dyDescent="0.25">
      <c r="A73" s="283"/>
      <c r="B73" s="283"/>
      <c r="C73" s="283"/>
      <c r="D73" s="283"/>
      <c r="E73" s="283"/>
      <c r="F73" s="283"/>
      <c r="G73" s="290">
        <f>G70</f>
        <v>0</v>
      </c>
      <c r="H73" s="283"/>
    </row>
    <row r="74" spans="1:8" ht="12" thickTop="1" x14ac:dyDescent="0.2"/>
    <row r="75" spans="1:8" ht="13.5" thickBot="1" x14ac:dyDescent="0.25">
      <c r="A75" s="284"/>
    </row>
    <row r="76" spans="1:8" ht="13.5" thickBot="1" x14ac:dyDescent="0.25">
      <c r="A76" s="292" t="s">
        <v>250</v>
      </c>
      <c r="B76" s="293"/>
      <c r="C76" s="293"/>
      <c r="D76" s="293"/>
      <c r="E76" s="293"/>
      <c r="F76" s="293"/>
      <c r="G76" s="294">
        <f>G73</f>
        <v>0</v>
      </c>
      <c r="H76" s="295"/>
    </row>
    <row r="78" spans="1:8" ht="15.75" x14ac:dyDescent="0.2">
      <c r="A78" s="270" t="s">
        <v>206</v>
      </c>
      <c r="B78" s="270"/>
      <c r="C78" s="270"/>
      <c r="D78" s="270"/>
      <c r="E78" s="270"/>
      <c r="F78" s="270"/>
      <c r="G78" s="270"/>
      <c r="H78" s="270"/>
    </row>
    <row r="79" spans="1:8" ht="12.75" x14ac:dyDescent="0.2">
      <c r="A79" s="272" t="s">
        <v>207</v>
      </c>
      <c r="B79" s="272"/>
      <c r="C79" s="272"/>
      <c r="D79" s="272"/>
      <c r="E79" s="272"/>
      <c r="F79" s="272"/>
      <c r="G79" s="272"/>
      <c r="H79" s="272"/>
    </row>
    <row r="80" spans="1:8" x14ac:dyDescent="0.2">
      <c r="A80" s="273" t="s">
        <v>157</v>
      </c>
      <c r="B80" s="274" t="s">
        <v>158</v>
      </c>
      <c r="C80" s="274" t="s">
        <v>159</v>
      </c>
      <c r="D80" s="273" t="s">
        <v>160</v>
      </c>
      <c r="E80" s="273" t="s">
        <v>161</v>
      </c>
      <c r="F80" s="274" t="s">
        <v>162</v>
      </c>
      <c r="G80" s="273" t="s">
        <v>163</v>
      </c>
      <c r="H80" s="273" t="s">
        <v>87</v>
      </c>
    </row>
    <row r="81" spans="1:8" x14ac:dyDescent="0.2">
      <c r="A81" s="275" t="s">
        <v>208</v>
      </c>
      <c r="B81" s="276" t="s">
        <v>209</v>
      </c>
      <c r="C81" s="276" t="s">
        <v>210</v>
      </c>
      <c r="D81" s="286"/>
      <c r="E81" s="277">
        <v>290</v>
      </c>
      <c r="F81" s="276" t="s">
        <v>122</v>
      </c>
      <c r="G81" s="277">
        <f>D81*E81</f>
        <v>0</v>
      </c>
      <c r="H81" s="278">
        <v>0.21</v>
      </c>
    </row>
    <row r="82" spans="1:8" x14ac:dyDescent="0.2">
      <c r="A82" s="275" t="s">
        <v>211</v>
      </c>
      <c r="B82" s="276" t="s">
        <v>212</v>
      </c>
      <c r="C82" s="276" t="s">
        <v>213</v>
      </c>
      <c r="D82" s="286"/>
      <c r="E82" s="277">
        <v>20</v>
      </c>
      <c r="F82" s="276" t="s">
        <v>122</v>
      </c>
      <c r="G82" s="277">
        <f>D82*E82</f>
        <v>0</v>
      </c>
      <c r="H82" s="278">
        <v>0.21</v>
      </c>
    </row>
    <row r="83" spans="1:8" x14ac:dyDescent="0.2">
      <c r="F83" s="271" t="s">
        <v>31</v>
      </c>
      <c r="G83" s="287">
        <f>G81+G82</f>
        <v>0</v>
      </c>
      <c r="H83" s="279"/>
    </row>
    <row r="84" spans="1:8" ht="12" thickBot="1" x14ac:dyDescent="0.25">
      <c r="A84" s="280" t="s">
        <v>169</v>
      </c>
    </row>
    <row r="85" spans="1:8" ht="14.25" thickTop="1" thickBot="1" x14ac:dyDescent="0.25">
      <c r="A85" s="281"/>
      <c r="B85" s="281"/>
      <c r="C85" s="281"/>
      <c r="D85" s="281"/>
      <c r="E85" s="281"/>
      <c r="F85" s="281"/>
      <c r="G85" s="289">
        <f>G83</f>
        <v>0</v>
      </c>
      <c r="H85" s="281"/>
    </row>
    <row r="87" spans="1:8" ht="12.75" x14ac:dyDescent="0.2">
      <c r="A87" s="282" t="s">
        <v>214</v>
      </c>
      <c r="B87" s="282"/>
      <c r="C87" s="282"/>
      <c r="D87" s="282"/>
      <c r="E87" s="282"/>
      <c r="F87" s="282"/>
      <c r="G87" s="282"/>
      <c r="H87" s="282"/>
    </row>
    <row r="88" spans="1:8" x14ac:dyDescent="0.2">
      <c r="A88" s="273" t="s">
        <v>157</v>
      </c>
      <c r="B88" s="274" t="s">
        <v>158</v>
      </c>
      <c r="C88" s="274" t="s">
        <v>159</v>
      </c>
      <c r="D88" s="273" t="s">
        <v>160</v>
      </c>
      <c r="E88" s="273" t="s">
        <v>161</v>
      </c>
      <c r="F88" s="274" t="s">
        <v>162</v>
      </c>
      <c r="G88" s="273" t="s">
        <v>163</v>
      </c>
      <c r="H88" s="273" t="s">
        <v>87</v>
      </c>
    </row>
    <row r="89" spans="1:8" ht="22.5" x14ac:dyDescent="0.2">
      <c r="A89" s="275">
        <v>1</v>
      </c>
      <c r="B89" s="276" t="s">
        <v>215</v>
      </c>
      <c r="C89" s="276" t="s">
        <v>216</v>
      </c>
      <c r="D89" s="286"/>
      <c r="E89" s="277">
        <v>6</v>
      </c>
      <c r="F89" s="276" t="s">
        <v>166</v>
      </c>
      <c r="G89" s="277">
        <f>D89*E89</f>
        <v>0</v>
      </c>
      <c r="H89" s="278">
        <v>0.21</v>
      </c>
    </row>
    <row r="90" spans="1:8" ht="22.5" x14ac:dyDescent="0.2">
      <c r="A90" s="275" t="s">
        <v>211</v>
      </c>
      <c r="B90" s="276" t="s">
        <v>217</v>
      </c>
      <c r="C90" s="276" t="s">
        <v>218</v>
      </c>
      <c r="D90" s="286"/>
      <c r="E90" s="277">
        <v>5</v>
      </c>
      <c r="F90" s="276" t="s">
        <v>166</v>
      </c>
      <c r="G90" s="277">
        <f>D90*E90</f>
        <v>0</v>
      </c>
      <c r="H90" s="278">
        <v>0.21</v>
      </c>
    </row>
    <row r="91" spans="1:8" x14ac:dyDescent="0.2">
      <c r="F91" s="271" t="s">
        <v>31</v>
      </c>
      <c r="G91" s="287">
        <f>G89+G90</f>
        <v>0</v>
      </c>
      <c r="H91" s="279"/>
    </row>
    <row r="92" spans="1:8" ht="12" thickBot="1" x14ac:dyDescent="0.25">
      <c r="A92" s="280" t="s">
        <v>169</v>
      </c>
    </row>
    <row r="93" spans="1:8" ht="14.25" thickTop="1" thickBot="1" x14ac:dyDescent="0.25">
      <c r="A93" s="281"/>
      <c r="B93" s="281"/>
      <c r="C93" s="281"/>
      <c r="D93" s="281"/>
      <c r="E93" s="281"/>
      <c r="F93" s="281"/>
      <c r="G93" s="289">
        <f>G91</f>
        <v>0</v>
      </c>
      <c r="H93" s="281"/>
    </row>
    <row r="95" spans="1:8" ht="12.75" x14ac:dyDescent="0.2">
      <c r="A95" s="282" t="s">
        <v>219</v>
      </c>
      <c r="B95" s="282"/>
      <c r="C95" s="282"/>
      <c r="D95" s="282"/>
      <c r="E95" s="282"/>
      <c r="F95" s="282"/>
      <c r="G95" s="282"/>
      <c r="H95" s="282"/>
    </row>
    <row r="96" spans="1:8" x14ac:dyDescent="0.2">
      <c r="A96" s="273" t="s">
        <v>157</v>
      </c>
      <c r="B96" s="274" t="s">
        <v>158</v>
      </c>
      <c r="C96" s="274" t="s">
        <v>159</v>
      </c>
      <c r="D96" s="273" t="s">
        <v>160</v>
      </c>
      <c r="E96" s="273" t="s">
        <v>161</v>
      </c>
      <c r="F96" s="274" t="s">
        <v>162</v>
      </c>
      <c r="G96" s="273" t="s">
        <v>163</v>
      </c>
      <c r="H96" s="273" t="s">
        <v>87</v>
      </c>
    </row>
    <row r="97" spans="1:8" ht="22.5" x14ac:dyDescent="0.2">
      <c r="A97" s="275">
        <v>1</v>
      </c>
      <c r="B97" s="276" t="s">
        <v>220</v>
      </c>
      <c r="C97" s="276" t="s">
        <v>221</v>
      </c>
      <c r="D97" s="286"/>
      <c r="E97" s="277">
        <v>120</v>
      </c>
      <c r="F97" s="276" t="s">
        <v>122</v>
      </c>
      <c r="G97" s="277">
        <f>D97*E97</f>
        <v>0</v>
      </c>
      <c r="H97" s="278">
        <v>0.21</v>
      </c>
    </row>
    <row r="98" spans="1:8" x14ac:dyDescent="0.2">
      <c r="A98" s="275" t="s">
        <v>211</v>
      </c>
      <c r="B98" s="276" t="s">
        <v>222</v>
      </c>
      <c r="C98" s="276" t="s">
        <v>172</v>
      </c>
      <c r="D98" s="286"/>
      <c r="E98" s="277">
        <v>120</v>
      </c>
      <c r="F98" s="276" t="s">
        <v>122</v>
      </c>
      <c r="G98" s="277">
        <f>D98*E98</f>
        <v>0</v>
      </c>
      <c r="H98" s="278">
        <v>0.21</v>
      </c>
    </row>
    <row r="99" spans="1:8" ht="22.5" x14ac:dyDescent="0.2">
      <c r="A99" s="275" t="s">
        <v>223</v>
      </c>
      <c r="B99" s="276" t="s">
        <v>224</v>
      </c>
      <c r="C99" s="276" t="s">
        <v>225</v>
      </c>
      <c r="D99" s="286"/>
      <c r="E99" s="277">
        <v>1</v>
      </c>
      <c r="F99" s="276" t="s">
        <v>166</v>
      </c>
      <c r="G99" s="277">
        <f>D99*E99</f>
        <v>0</v>
      </c>
      <c r="H99" s="278">
        <v>0.21</v>
      </c>
    </row>
    <row r="100" spans="1:8" x14ac:dyDescent="0.2">
      <c r="F100" s="271" t="s">
        <v>31</v>
      </c>
      <c r="G100" s="287">
        <f>G97+G98+G99</f>
        <v>0</v>
      </c>
      <c r="H100" s="279"/>
    </row>
    <row r="101" spans="1:8" ht="12" thickBot="1" x14ac:dyDescent="0.25">
      <c r="A101" s="280" t="s">
        <v>169</v>
      </c>
    </row>
    <row r="102" spans="1:8" ht="14.25" thickTop="1" thickBot="1" x14ac:dyDescent="0.25">
      <c r="A102" s="281"/>
      <c r="B102" s="281"/>
      <c r="C102" s="281"/>
      <c r="D102" s="281"/>
      <c r="E102" s="281"/>
      <c r="F102" s="281"/>
      <c r="G102" s="289">
        <f>G100</f>
        <v>0</v>
      </c>
      <c r="H102" s="281"/>
    </row>
    <row r="104" spans="1:8" ht="12.75" x14ac:dyDescent="0.2">
      <c r="A104" s="282" t="s">
        <v>226</v>
      </c>
      <c r="B104" s="282"/>
      <c r="C104" s="282"/>
      <c r="D104" s="282"/>
      <c r="E104" s="282"/>
      <c r="F104" s="282"/>
      <c r="G104" s="282"/>
      <c r="H104" s="282"/>
    </row>
    <row r="105" spans="1:8" x14ac:dyDescent="0.2">
      <c r="A105" s="273" t="s">
        <v>157</v>
      </c>
      <c r="B105" s="274" t="s">
        <v>158</v>
      </c>
      <c r="C105" s="274" t="s">
        <v>159</v>
      </c>
      <c r="D105" s="273" t="s">
        <v>160</v>
      </c>
      <c r="E105" s="273" t="s">
        <v>161</v>
      </c>
      <c r="F105" s="274" t="s">
        <v>162</v>
      </c>
      <c r="G105" s="273" t="s">
        <v>163</v>
      </c>
      <c r="H105" s="273" t="s">
        <v>87</v>
      </c>
    </row>
    <row r="106" spans="1:8" ht="22.5" x14ac:dyDescent="0.2">
      <c r="A106" s="275">
        <v>1</v>
      </c>
      <c r="B106" s="276" t="s">
        <v>227</v>
      </c>
      <c r="C106" s="276" t="s">
        <v>228</v>
      </c>
      <c r="D106" s="286"/>
      <c r="E106" s="277">
        <v>1</v>
      </c>
      <c r="F106" s="276" t="s">
        <v>166</v>
      </c>
      <c r="G106" s="277">
        <f>D106*E106</f>
        <v>0</v>
      </c>
      <c r="H106" s="278">
        <v>0.21</v>
      </c>
    </row>
    <row r="107" spans="1:8" ht="22.5" x14ac:dyDescent="0.2">
      <c r="A107" s="275" t="s">
        <v>211</v>
      </c>
      <c r="B107" s="276" t="s">
        <v>229</v>
      </c>
      <c r="C107" s="276" t="s">
        <v>230</v>
      </c>
      <c r="D107" s="286"/>
      <c r="E107" s="277">
        <v>4</v>
      </c>
      <c r="F107" s="276" t="s">
        <v>166</v>
      </c>
      <c r="G107" s="277">
        <f t="shared" ref="G107:G109" si="1">D107*E107</f>
        <v>0</v>
      </c>
      <c r="H107" s="278">
        <v>0.21</v>
      </c>
    </row>
    <row r="108" spans="1:8" ht="22.5" x14ac:dyDescent="0.2">
      <c r="A108" s="275" t="s">
        <v>223</v>
      </c>
      <c r="B108" s="276" t="s">
        <v>231</v>
      </c>
      <c r="C108" s="276" t="s">
        <v>232</v>
      </c>
      <c r="D108" s="286"/>
      <c r="E108" s="277">
        <v>1</v>
      </c>
      <c r="F108" s="276" t="s">
        <v>166</v>
      </c>
      <c r="G108" s="277">
        <f t="shared" si="1"/>
        <v>0</v>
      </c>
      <c r="H108" s="278">
        <v>0.21</v>
      </c>
    </row>
    <row r="109" spans="1:8" x14ac:dyDescent="0.2">
      <c r="A109" s="275" t="s">
        <v>233</v>
      </c>
      <c r="B109" s="276" t="s">
        <v>234</v>
      </c>
      <c r="C109" s="276" t="s">
        <v>194</v>
      </c>
      <c r="D109" s="286"/>
      <c r="E109" s="277">
        <v>1</v>
      </c>
      <c r="F109" s="276" t="s">
        <v>166</v>
      </c>
      <c r="G109" s="277">
        <f t="shared" si="1"/>
        <v>0</v>
      </c>
      <c r="H109" s="278">
        <v>0.21</v>
      </c>
    </row>
    <row r="110" spans="1:8" x14ac:dyDescent="0.2">
      <c r="F110" s="271" t="s">
        <v>31</v>
      </c>
      <c r="G110" s="287">
        <f>G106+G107+G108+G109</f>
        <v>0</v>
      </c>
      <c r="H110" s="279"/>
    </row>
    <row r="111" spans="1:8" ht="12" thickBot="1" x14ac:dyDescent="0.25">
      <c r="A111" s="280" t="s">
        <v>169</v>
      </c>
    </row>
    <row r="112" spans="1:8" ht="14.25" thickTop="1" thickBot="1" x14ac:dyDescent="0.25">
      <c r="A112" s="281"/>
      <c r="B112" s="281"/>
      <c r="C112" s="281"/>
      <c r="D112" s="281"/>
      <c r="E112" s="281"/>
      <c r="F112" s="281"/>
      <c r="G112" s="289">
        <f>G110</f>
        <v>0</v>
      </c>
      <c r="H112" s="281"/>
    </row>
    <row r="114" spans="1:8" ht="12.75" x14ac:dyDescent="0.2">
      <c r="A114" s="282" t="s">
        <v>235</v>
      </c>
      <c r="B114" s="282"/>
      <c r="C114" s="282"/>
      <c r="D114" s="282"/>
      <c r="E114" s="282"/>
      <c r="F114" s="282"/>
      <c r="G114" s="282"/>
      <c r="H114" s="282"/>
    </row>
    <row r="115" spans="1:8" x14ac:dyDescent="0.2">
      <c r="A115" s="273" t="s">
        <v>157</v>
      </c>
      <c r="B115" s="274" t="s">
        <v>158</v>
      </c>
      <c r="C115" s="274" t="s">
        <v>159</v>
      </c>
      <c r="D115" s="273" t="s">
        <v>160</v>
      </c>
      <c r="E115" s="273" t="s">
        <v>161</v>
      </c>
      <c r="F115" s="274" t="s">
        <v>162</v>
      </c>
      <c r="G115" s="273" t="s">
        <v>163</v>
      </c>
      <c r="H115" s="273" t="s">
        <v>87</v>
      </c>
    </row>
    <row r="116" spans="1:8" ht="33.75" x14ac:dyDescent="0.2">
      <c r="A116" s="275" t="s">
        <v>208</v>
      </c>
      <c r="B116" s="276" t="s">
        <v>236</v>
      </c>
      <c r="C116" s="276" t="s">
        <v>237</v>
      </c>
      <c r="D116" s="286"/>
      <c r="E116" s="277">
        <v>23</v>
      </c>
      <c r="F116" s="276" t="s">
        <v>166</v>
      </c>
      <c r="G116" s="277">
        <f>D116*E116</f>
        <v>0</v>
      </c>
      <c r="H116" s="278">
        <v>0.21</v>
      </c>
    </row>
    <row r="117" spans="1:8" x14ac:dyDescent="0.2">
      <c r="F117" s="271" t="s">
        <v>31</v>
      </c>
      <c r="G117" s="287">
        <f>G116</f>
        <v>0</v>
      </c>
      <c r="H117" s="279"/>
    </row>
    <row r="118" spans="1:8" ht="12" thickBot="1" x14ac:dyDescent="0.25">
      <c r="A118" s="280" t="s">
        <v>169</v>
      </c>
    </row>
    <row r="119" spans="1:8" ht="14.25" thickTop="1" thickBot="1" x14ac:dyDescent="0.25">
      <c r="A119" s="281"/>
      <c r="B119" s="281"/>
      <c r="C119" s="281"/>
      <c r="D119" s="281"/>
      <c r="E119" s="281"/>
      <c r="F119" s="281"/>
      <c r="G119" s="289">
        <f>G117</f>
        <v>0</v>
      </c>
      <c r="H119" s="281"/>
    </row>
    <row r="121" spans="1:8" ht="12.75" x14ac:dyDescent="0.2">
      <c r="A121" s="282" t="s">
        <v>238</v>
      </c>
      <c r="B121" s="282"/>
      <c r="C121" s="282"/>
      <c r="D121" s="282"/>
      <c r="E121" s="282"/>
      <c r="F121" s="282"/>
      <c r="G121" s="282"/>
      <c r="H121" s="282"/>
    </row>
    <row r="122" spans="1:8" x14ac:dyDescent="0.2">
      <c r="A122" s="273" t="s">
        <v>157</v>
      </c>
      <c r="B122" s="274" t="s">
        <v>158</v>
      </c>
      <c r="C122" s="274" t="s">
        <v>159</v>
      </c>
      <c r="D122" s="273" t="s">
        <v>160</v>
      </c>
      <c r="E122" s="273" t="s">
        <v>161</v>
      </c>
      <c r="F122" s="274" t="s">
        <v>162</v>
      </c>
      <c r="G122" s="273" t="s">
        <v>163</v>
      </c>
      <c r="H122" s="273" t="s">
        <v>87</v>
      </c>
    </row>
    <row r="123" spans="1:8" x14ac:dyDescent="0.2">
      <c r="A123" s="275" t="s">
        <v>208</v>
      </c>
      <c r="B123" s="276" t="s">
        <v>239</v>
      </c>
      <c r="C123" s="276" t="s">
        <v>240</v>
      </c>
      <c r="D123" s="286"/>
      <c r="E123" s="277">
        <v>70</v>
      </c>
      <c r="F123" s="276" t="s">
        <v>166</v>
      </c>
      <c r="G123" s="277">
        <f>D123*E123</f>
        <v>0</v>
      </c>
      <c r="H123" s="278">
        <v>0.21</v>
      </c>
    </row>
    <row r="124" spans="1:8" x14ac:dyDescent="0.2">
      <c r="F124" s="271" t="s">
        <v>31</v>
      </c>
      <c r="G124" s="287">
        <f>G123</f>
        <v>0</v>
      </c>
      <c r="H124" s="279"/>
    </row>
    <row r="125" spans="1:8" ht="12" thickBot="1" x14ac:dyDescent="0.25">
      <c r="A125" s="280" t="s">
        <v>169</v>
      </c>
    </row>
    <row r="126" spans="1:8" ht="13.5" thickTop="1" thickBot="1" x14ac:dyDescent="0.25">
      <c r="A126" s="281"/>
      <c r="B126" s="281"/>
      <c r="C126" s="281"/>
      <c r="D126" s="281"/>
      <c r="E126" s="281"/>
      <c r="F126" s="281"/>
      <c r="G126" s="291">
        <f>G124</f>
        <v>0</v>
      </c>
      <c r="H126" s="281"/>
    </row>
    <row r="128" spans="1:8" ht="12" thickBot="1" x14ac:dyDescent="0.25">
      <c r="A128" s="280" t="s">
        <v>241</v>
      </c>
    </row>
    <row r="129" spans="1:8" ht="14.25" thickTop="1" thickBot="1" x14ac:dyDescent="0.25">
      <c r="A129" s="283"/>
      <c r="B129" s="283"/>
      <c r="C129" s="283"/>
      <c r="D129" s="283"/>
      <c r="E129" s="283"/>
      <c r="F129" s="283"/>
      <c r="G129" s="290">
        <f>G126</f>
        <v>0</v>
      </c>
      <c r="H129" s="283"/>
    </row>
    <row r="130" spans="1:8" ht="12" thickTop="1" x14ac:dyDescent="0.2"/>
    <row r="131" spans="1:8" ht="12" x14ac:dyDescent="0.2">
      <c r="A131" s="285" t="s">
        <v>252</v>
      </c>
      <c r="C131" s="296">
        <f>(G85+G97+G98)/100*5</f>
        <v>0</v>
      </c>
    </row>
    <row r="132" spans="1:8" ht="13.5" thickBot="1" x14ac:dyDescent="0.25">
      <c r="A132" s="284"/>
    </row>
    <row r="133" spans="1:8" ht="13.5" thickBot="1" x14ac:dyDescent="0.25">
      <c r="A133" s="292" t="s">
        <v>253</v>
      </c>
      <c r="B133" s="293"/>
      <c r="C133" s="293"/>
      <c r="D133" s="293"/>
      <c r="E133" s="293"/>
      <c r="F133" s="293"/>
      <c r="G133" s="294">
        <f>G129+G119+G112+G102+G93+G85+C131</f>
        <v>0</v>
      </c>
      <c r="H133" s="295"/>
    </row>
    <row r="135" spans="1:8" ht="15.75" x14ac:dyDescent="0.2">
      <c r="A135" s="270" t="s">
        <v>242</v>
      </c>
      <c r="B135" s="270"/>
      <c r="C135" s="270"/>
      <c r="D135" s="270"/>
      <c r="E135" s="270"/>
      <c r="F135" s="270"/>
      <c r="G135" s="270"/>
      <c r="H135" s="270"/>
    </row>
    <row r="136" spans="1:8" x14ac:dyDescent="0.2">
      <c r="A136" s="273" t="s">
        <v>157</v>
      </c>
      <c r="B136" s="274" t="s">
        <v>158</v>
      </c>
      <c r="C136" s="274" t="s">
        <v>159</v>
      </c>
      <c r="D136" s="273" t="s">
        <v>160</v>
      </c>
      <c r="E136" s="273" t="s">
        <v>161</v>
      </c>
      <c r="F136" s="274" t="s">
        <v>162</v>
      </c>
      <c r="G136" s="273" t="s">
        <v>163</v>
      </c>
      <c r="H136" s="273" t="s">
        <v>87</v>
      </c>
    </row>
    <row r="137" spans="1:8" ht="22.5" x14ac:dyDescent="0.2">
      <c r="A137" s="275">
        <v>1</v>
      </c>
      <c r="B137" s="276" t="s">
        <v>179</v>
      </c>
      <c r="C137" s="276" t="s">
        <v>243</v>
      </c>
      <c r="D137" s="286"/>
      <c r="E137" s="277">
        <v>10</v>
      </c>
      <c r="F137" s="276" t="s">
        <v>244</v>
      </c>
      <c r="G137" s="277">
        <f>D137*E137</f>
        <v>0</v>
      </c>
      <c r="H137" s="278">
        <v>0.21</v>
      </c>
    </row>
    <row r="138" spans="1:8" ht="33.75" x14ac:dyDescent="0.2">
      <c r="A138" s="275">
        <v>2</v>
      </c>
      <c r="B138" s="276" t="s">
        <v>179</v>
      </c>
      <c r="C138" s="276" t="s">
        <v>245</v>
      </c>
      <c r="D138" s="286"/>
      <c r="E138" s="277">
        <v>5</v>
      </c>
      <c r="F138" s="276" t="s">
        <v>244</v>
      </c>
      <c r="G138" s="277">
        <f>D138*E138</f>
        <v>0</v>
      </c>
      <c r="H138" s="278">
        <v>0.21</v>
      </c>
    </row>
    <row r="139" spans="1:8" ht="33.75" x14ac:dyDescent="0.2">
      <c r="A139" s="275">
        <v>3</v>
      </c>
      <c r="B139" s="276" t="s">
        <v>179</v>
      </c>
      <c r="C139" s="276" t="s">
        <v>246</v>
      </c>
      <c r="D139" s="286"/>
      <c r="E139" s="277">
        <v>1</v>
      </c>
      <c r="F139" s="276" t="s">
        <v>244</v>
      </c>
      <c r="G139" s="277">
        <f>D139*E139</f>
        <v>0</v>
      </c>
      <c r="H139" s="278">
        <v>0.21</v>
      </c>
    </row>
    <row r="140" spans="1:8" x14ac:dyDescent="0.2">
      <c r="A140" s="275">
        <v>4</v>
      </c>
      <c r="B140" s="276" t="s">
        <v>179</v>
      </c>
      <c r="C140" s="276" t="s">
        <v>247</v>
      </c>
      <c r="D140" s="286"/>
      <c r="E140" s="277">
        <v>5</v>
      </c>
      <c r="F140" s="276" t="s">
        <v>244</v>
      </c>
      <c r="G140" s="277">
        <f>D140*E140</f>
        <v>0</v>
      </c>
      <c r="H140" s="278">
        <v>0.21</v>
      </c>
    </row>
    <row r="141" spans="1:8" ht="22.5" x14ac:dyDescent="0.2">
      <c r="A141" s="275">
        <v>5</v>
      </c>
      <c r="B141" s="276" t="s">
        <v>179</v>
      </c>
      <c r="C141" s="276" t="s">
        <v>248</v>
      </c>
      <c r="D141" s="286"/>
      <c r="E141" s="277">
        <v>23</v>
      </c>
      <c r="F141" s="276" t="s">
        <v>244</v>
      </c>
      <c r="G141" s="277">
        <f>D141*E141</f>
        <v>0</v>
      </c>
      <c r="H141" s="278">
        <v>0.21</v>
      </c>
    </row>
    <row r="142" spans="1:8" x14ac:dyDescent="0.2">
      <c r="F142" s="271" t="s">
        <v>31</v>
      </c>
      <c r="G142" s="287">
        <f>G137+G138+G139+G140+G141</f>
        <v>0</v>
      </c>
      <c r="H142" s="279"/>
    </row>
    <row r="143" spans="1:8" ht="12" thickBot="1" x14ac:dyDescent="0.25">
      <c r="A143" s="280" t="s">
        <v>169</v>
      </c>
    </row>
    <row r="144" spans="1:8" ht="14.25" thickTop="1" thickBot="1" x14ac:dyDescent="0.25">
      <c r="A144" s="281"/>
      <c r="B144" s="281"/>
      <c r="C144" s="281"/>
      <c r="D144" s="281"/>
      <c r="E144" s="281"/>
      <c r="F144" s="281"/>
      <c r="G144" s="289">
        <f>G142</f>
        <v>0</v>
      </c>
      <c r="H144" s="281"/>
    </row>
    <row r="146" spans="1:8" ht="12" thickBot="1" x14ac:dyDescent="0.25">
      <c r="A146" s="280" t="s">
        <v>249</v>
      </c>
    </row>
    <row r="147" spans="1:8" ht="14.25" thickTop="1" thickBot="1" x14ac:dyDescent="0.25">
      <c r="A147" s="283"/>
      <c r="B147" s="283"/>
      <c r="C147" s="283"/>
      <c r="D147" s="283"/>
      <c r="E147" s="283"/>
      <c r="F147" s="283"/>
      <c r="G147" s="290">
        <f>G144</f>
        <v>0</v>
      </c>
      <c r="H147" s="283"/>
    </row>
    <row r="148" spans="1:8" ht="12" thickTop="1" x14ac:dyDescent="0.2"/>
    <row r="149" spans="1:8" ht="13.5" thickBot="1" x14ac:dyDescent="0.25">
      <c r="A149" s="284"/>
    </row>
    <row r="150" spans="1:8" ht="13.5" thickBot="1" x14ac:dyDescent="0.25">
      <c r="A150" s="292" t="s">
        <v>254</v>
      </c>
      <c r="B150" s="293"/>
      <c r="C150" s="293"/>
      <c r="D150" s="293"/>
      <c r="E150" s="293"/>
      <c r="F150" s="293"/>
      <c r="G150" s="294">
        <f>G147</f>
        <v>0</v>
      </c>
      <c r="H150" s="295"/>
    </row>
    <row r="153" spans="1:8" x14ac:dyDescent="0.2">
      <c r="A153" s="302"/>
      <c r="B153" s="303" t="s">
        <v>255</v>
      </c>
      <c r="C153" s="303"/>
      <c r="D153" s="303"/>
      <c r="E153" s="303"/>
      <c r="F153" s="304"/>
      <c r="G153" s="305">
        <f>F153</f>
        <v>0</v>
      </c>
      <c r="H153" s="306"/>
    </row>
    <row r="154" spans="1:8" x14ac:dyDescent="0.2">
      <c r="A154" s="297"/>
      <c r="B154" s="298" t="s">
        <v>256</v>
      </c>
      <c r="C154" s="298"/>
      <c r="D154" s="298"/>
      <c r="E154" s="298"/>
      <c r="F154" s="299"/>
      <c r="G154" s="300">
        <f>F154</f>
        <v>0</v>
      </c>
      <c r="H154" s="301"/>
    </row>
    <row r="155" spans="1:8" ht="12" thickBot="1" x14ac:dyDescent="0.25"/>
    <row r="156" spans="1:8" ht="14.25" thickTop="1" thickBot="1" x14ac:dyDescent="0.25">
      <c r="A156" s="307" t="s">
        <v>257</v>
      </c>
      <c r="B156" s="308"/>
      <c r="C156" s="308"/>
      <c r="D156" s="308"/>
      <c r="E156" s="308"/>
      <c r="F156" s="308"/>
      <c r="G156" s="309">
        <f>G61+G76+G133+G150+G153+G154</f>
        <v>0</v>
      </c>
      <c r="H156" s="310" t="s">
        <v>251</v>
      </c>
    </row>
    <row r="157" spans="1:8" ht="12" thickTop="1" x14ac:dyDescent="0.2"/>
  </sheetData>
  <sheetProtection password="DCC5" sheet="1" objects="1" scenarios="1"/>
  <mergeCells count="18">
    <mergeCell ref="A87:H87"/>
    <mergeCell ref="A95:H95"/>
    <mergeCell ref="A104:H104"/>
    <mergeCell ref="A114:H114"/>
    <mergeCell ref="A121:H121"/>
    <mergeCell ref="A135:H135"/>
    <mergeCell ref="A40:H40"/>
    <mergeCell ref="A50:H50"/>
    <mergeCell ref="A63:H63"/>
    <mergeCell ref="A64:H64"/>
    <mergeCell ref="A78:H78"/>
    <mergeCell ref="A79:H79"/>
    <mergeCell ref="A1:H1"/>
    <mergeCell ref="A2:H2"/>
    <mergeCell ref="A10:H10"/>
    <mergeCell ref="A18:H18"/>
    <mergeCell ref="A25:H25"/>
    <mergeCell ref="A33:H3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001 002 Pol</vt:lpstr>
      <vt:lpstr>002 Elektro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'001 002 Pol'!Názvy_tisku</vt:lpstr>
      <vt:lpstr>oadresa</vt:lpstr>
      <vt:lpstr>Stavba!Objednatel</vt:lpstr>
      <vt:lpstr>Stavba!Objekt</vt:lpstr>
      <vt:lpstr>'001 002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2019-03-19T12:27:02Z</cp:lastPrinted>
  <dcterms:created xsi:type="dcterms:W3CDTF">2009-04-08T07:15:50Z</dcterms:created>
  <dcterms:modified xsi:type="dcterms:W3CDTF">2020-01-15T08:24:51Z</dcterms:modified>
</cp:coreProperties>
</file>